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RÁCE\Bohumín\Bospor\DPS\"/>
    </mc:Choice>
  </mc:AlternateContent>
  <bookViews>
    <workbookView xWindow="0" yWindow="0" windowWidth="0" windowHeight="0"/>
  </bookViews>
  <sheets>
    <sheet name="Rekapitulace stavby" sheetId="1" r:id="rId1"/>
    <sheet name="04 -  DOPRAVNÍ ŘEŠENÍ - 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'04 -  DOPRAVNÍ ŘEŠENÍ - Z...'!$C$129:$K$210</definedName>
    <definedName name="_xlnm.Print_Area" localSheetId="1">'04 -  DOPRAVNÍ ŘEŠENÍ - Z...'!$C$4:$J$76,'04 -  DOPRAVNÍ ŘEŠENÍ - Z...'!$C$82:$J$111,'04 -  DOPRAVNÍ ŘEŠENÍ - Z...'!$C$117:$J$210</definedName>
    <definedName name="_xlnm.Print_Titles" localSheetId="1">'04 -  DOPRAVNÍ ŘEŠENÍ - Z...'!$129:$129</definedName>
  </definedNames>
  <calcPr/>
</workbook>
</file>

<file path=xl/calcChain.xml><?xml version="1.0" encoding="utf-8"?>
<calcChain xmlns="http://schemas.openxmlformats.org/spreadsheetml/2006/main">
  <c i="2" l="1" r="R207"/>
  <c r="P132"/>
  <c r="J37"/>
  <c r="J36"/>
  <c i="1" r="AY95"/>
  <c i="2" r="J35"/>
  <c i="1" r="AX95"/>
  <c i="2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4"/>
  <c r="BH204"/>
  <c r="BG204"/>
  <c r="BF204"/>
  <c r="T204"/>
  <c r="T203"/>
  <c r="R204"/>
  <c r="R203"/>
  <c r="R202"/>
  <c r="P204"/>
  <c r="P203"/>
  <c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J127"/>
  <c r="F124"/>
  <c r="E122"/>
  <c r="J92"/>
  <c r="F89"/>
  <c r="E87"/>
  <c r="J21"/>
  <c r="E21"/>
  <c r="J126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BK191"/>
  <c r="BK183"/>
  <c r="J177"/>
  <c r="BK166"/>
  <c r="BK208"/>
  <c r="J157"/>
  <c r="BK153"/>
  <c r="J148"/>
  <c r="BK138"/>
  <c r="BK133"/>
  <c r="BK198"/>
  <c r="J194"/>
  <c r="J188"/>
  <c r="J183"/>
  <c r="BK173"/>
  <c r="J166"/>
  <c r="BK161"/>
  <c r="J151"/>
  <c r="J146"/>
  <c r="BK137"/>
  <c r="F35"/>
  <c r="F36"/>
  <c r="J191"/>
  <c r="BK181"/>
  <c r="BK163"/>
  <c r="J208"/>
  <c r="BK154"/>
  <c r="J138"/>
  <c r="J133"/>
  <c r="F37"/>
  <c r="BK210"/>
  <c r="J210"/>
  <c r="BK209"/>
  <c r="J206"/>
  <c r="BK204"/>
  <c r="BK201"/>
  <c r="J198"/>
  <c r="BK194"/>
  <c r="J189"/>
  <c r="J185"/>
  <c r="J173"/>
  <c r="J137"/>
  <c r="J209"/>
  <c r="BK157"/>
  <c r="J154"/>
  <c r="BK149"/>
  <c r="BK142"/>
  <c r="BK135"/>
  <c r="BK206"/>
  <c r="J204"/>
  <c r="J201"/>
  <c r="J197"/>
  <c r="F34"/>
  <c r="BK197"/>
  <c r="BK188"/>
  <c r="J181"/>
  <c r="BK170"/>
  <c r="J163"/>
  <c r="BK155"/>
  <c r="J153"/>
  <c r="J149"/>
  <c r="BK146"/>
  <c r="J136"/>
  <c i="1" r="AS94"/>
  <c i="2" r="J34"/>
  <c r="BK189"/>
  <c r="BK185"/>
  <c r="BK177"/>
  <c r="J170"/>
  <c r="BK136"/>
  <c r="J161"/>
  <c r="J155"/>
  <c r="BK151"/>
  <c r="BK148"/>
  <c r="J142"/>
  <c r="J135"/>
  <c l="1" r="BK132"/>
  <c r="T165"/>
  <c r="R132"/>
  <c r="P160"/>
  <c r="P131"/>
  <c r="BK165"/>
  <c r="J165"/>
  <c r="J100"/>
  <c r="BK180"/>
  <c r="J180"/>
  <c r="J101"/>
  <c r="T180"/>
  <c r="P187"/>
  <c r="T196"/>
  <c r="T195"/>
  <c r="BK160"/>
  <c r="J160"/>
  <c r="J99"/>
  <c r="R160"/>
  <c r="P165"/>
  <c r="P180"/>
  <c r="BK187"/>
  <c r="J187"/>
  <c r="J102"/>
  <c r="R187"/>
  <c r="P196"/>
  <c r="P195"/>
  <c r="BK196"/>
  <c r="T132"/>
  <c r="T131"/>
  <c r="T160"/>
  <c r="R165"/>
  <c r="R180"/>
  <c r="T187"/>
  <c r="R196"/>
  <c r="R195"/>
  <c r="BK207"/>
  <c r="J207"/>
  <c r="J110"/>
  <c r="P207"/>
  <c r="P202"/>
  <c r="T207"/>
  <c r="T202"/>
  <c r="BK203"/>
  <c r="J203"/>
  <c r="J108"/>
  <c r="BK193"/>
  <c r="J193"/>
  <c r="J103"/>
  <c r="BK200"/>
  <c r="J200"/>
  <c r="J106"/>
  <c r="BK205"/>
  <c r="J205"/>
  <c r="J109"/>
  <c r="E85"/>
  <c r="J89"/>
  <c r="F91"/>
  <c r="J91"/>
  <c r="F92"/>
  <c r="BE133"/>
  <c r="BE137"/>
  <c r="BE138"/>
  <c r="BE142"/>
  <c r="BE146"/>
  <c r="BE148"/>
  <c r="BE149"/>
  <c r="BE151"/>
  <c r="BE153"/>
  <c r="BE154"/>
  <c r="BE155"/>
  <c r="BE157"/>
  <c r="BE206"/>
  <c r="BE208"/>
  <c r="BE135"/>
  <c r="BE136"/>
  <c r="BE161"/>
  <c r="BE163"/>
  <c r="BE166"/>
  <c r="BE170"/>
  <c r="BE173"/>
  <c r="BE177"/>
  <c r="BE181"/>
  <c r="BE183"/>
  <c r="BE185"/>
  <c r="BE188"/>
  <c r="BE189"/>
  <c r="BE191"/>
  <c r="BE194"/>
  <c r="BE197"/>
  <c r="BE198"/>
  <c r="BE201"/>
  <c r="BE204"/>
  <c r="BE209"/>
  <c r="BE210"/>
  <c i="1" r="AW95"/>
  <c r="BB95"/>
  <c r="BA95"/>
  <c r="BC95"/>
  <c r="BD95"/>
  <c r="BB94"/>
  <c r="W31"/>
  <c r="BA94"/>
  <c r="W30"/>
  <c r="BC94"/>
  <c r="W32"/>
  <c r="BD94"/>
  <c r="W33"/>
  <c i="2" l="1" r="P130"/>
  <c i="1" r="AU95"/>
  <c i="2" r="T130"/>
  <c r="BK195"/>
  <c r="J195"/>
  <c r="J104"/>
  <c r="R131"/>
  <c r="R130"/>
  <c r="BK131"/>
  <c r="J132"/>
  <c r="J98"/>
  <c r="J196"/>
  <c r="J105"/>
  <c r="BK202"/>
  <c r="J202"/>
  <c r="J107"/>
  <c i="1" r="AU94"/>
  <c r="AY94"/>
  <c i="2" r="F33"/>
  <c i="1" r="AZ95"/>
  <c r="AZ94"/>
  <c r="W29"/>
  <c i="2" r="J33"/>
  <c i="1" r="AV95"/>
  <c r="AT95"/>
  <c r="AW94"/>
  <c r="AK30"/>
  <c r="AX94"/>
  <c i="2" l="1" r="BK130"/>
  <c r="J130"/>
  <c r="J96"/>
  <c r="J131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<sst xmlns="http://schemas.openxmlformats.org/spreadsheetml/2006/main">
  <si>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</si>
  <si>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</si>
  <si>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</si>
  <si>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</si>
  <si>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</si>
  <si>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{14617415-b7d0-492c-bf56-f507770458a7}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</si>
  <si>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</si>
  <si>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</si>
  <si>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</si>
  <si>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</si>
  <si>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</si>
  <si>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</si>
  <si>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</si>
  <si>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</si>
  <si>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</si>
  <si>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</si>
  <si>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</si>
  <si>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Budova zázemí fotbalového hřiště FK Bospor Bohumín</t>
  </si>
  <si>
    <t>KSO:</t>
  </si>
  <si>
    <t>CC-CZ:</t>
  </si>
  <si>
    <t>Místo:</t>
  </si>
  <si>
    <t>Bohumín</t>
  </si>
  <si>
    <t>Datum:</t>
  </si>
  <si>
    <t>15. 9. 2025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</si>
  <si>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</si>
  <si>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</si>
  <si>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</si>
  <si>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</si>
  <si>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</si>
  <si>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</si>
  <si>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</si>
  <si>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</si>
  <si>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</si>
  <si>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Projekce DS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</si>
  <si>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</si>
  <si>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</si>
  <si>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</si>
  <si>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</si>
  <si>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</si>
  <si>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</si>
  <si>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</si>
  <si>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</si>
  <si>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</si>
  <si>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</si>
  <si>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</si>
  <si>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</si>
  <si>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</si>
  <si>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</si>
  <si>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</si>
  <si>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</si>
  <si>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</si>
  <si>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</si>
  <si>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</si>
  <si>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</si>
  <si>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</si>
  <si>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</si>
  <si>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</si>
  <si>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</si>
  <si>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</si>
  <si>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</si>
  <si>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</si>
  <si>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</si>
  <si>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</si>
  <si>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</si>
  <si>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</si>
  <si>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</si>
  <si>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</si>
  <si>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</si>
  <si>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</si>
  <si>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</si>
  <si>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</si>
  <si>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</si>
  <si>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</si>
  <si>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</si>
  <si>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</si>
  <si>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</si>
  <si>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</si>
  <si>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</si>
  <si>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</si>
  <si>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</si>
  <si>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</t>
  </si>
  <si>
    <t xml:space="preserve"> DOPRAVNÍ ŘEŠENÍ - ZPEVNĚNÉ PLOCHY</t>
  </si>
  <si>
    <t>STA</t>
  </si>
  <si>
    <t>1</t>
  </si>
  <si>
    <t>{677c12aa-13cb-4e62-8267-82e880d0b0b9}</t>
  </si>
  <si>
    <t>2</t>
  </si>
  <si>
    <t>KRYCÍ LIST SOUPISU PRACÍ</t>
  </si>
  <si>
    <t>Objekt:</t>
  </si>
  <si>
    <t xml:space="preserve">04 -  DOPRAVNÍ ŘEŠENÍ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</si>
  <si>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</si>
  <si>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</si>
  <si>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</si>
  <si>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</si>
  <si>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</si>
  <si>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</si>
  <si>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</si>
  <si>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</si>
  <si>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</si>
  <si>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</si>
  <si>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</si>
  <si>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</si>
  <si>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</si>
  <si>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</si>
  <si>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</si>
  <si>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</si>
  <si>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</si>
  <si>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</si>
  <si>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</si>
  <si>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</si>
  <si>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</si>
  <si>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</si>
  <si>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</si>
  <si>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</si>
  <si>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</si>
  <si>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</si>
  <si>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</si>
  <si>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</si>
  <si>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</si>
  <si>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</si>
  <si>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</si>
  <si>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</si>
  <si>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</si>
  <si>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</si>
  <si>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</si>
  <si>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</si>
  <si>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</si>
  <si>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</si>
  <si>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</si>
  <si>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</si>
  <si>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</si>
  <si>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964425978</t>
  </si>
  <si>
    <t>VV</t>
  </si>
  <si>
    <t>"dojde ke zpětnému předláždění"76,50</t>
  </si>
  <si>
    <t>113202111</t>
  </si>
  <si>
    <t>Vytrhání obrub krajníků obrubníků stojatých</t>
  </si>
  <si>
    <t>m</t>
  </si>
  <si>
    <t>1058602103</t>
  </si>
  <si>
    <t>3</t>
  </si>
  <si>
    <t>122151102</t>
  </si>
  <si>
    <t>Odkopávky a prokopávky nezapažené v hornině třídy těžitelnosti I skupiny 1 a 2 objem do 50 m3 strojně</t>
  </si>
  <si>
    <t>m3</t>
  </si>
  <si>
    <t>71511823</t>
  </si>
  <si>
    <t>129951121</t>
  </si>
  <si>
    <t>Bourání zdiva z betonu prostého neprokládaného v odkopávkách nebo prokopávkách strojně</t>
  </si>
  <si>
    <t>-1516135686</t>
  </si>
  <si>
    <t>5</t>
  </si>
  <si>
    <t>162651112</t>
  </si>
  <si>
    <t>Vodorovné přemístění přes 4 000 do 5000 m výkopku/sypaniny z horniny třídy těžitelnosti I skupiny 1 až 3</t>
  </si>
  <si>
    <t>-64033096</t>
  </si>
  <si>
    <t>23,122</t>
  </si>
  <si>
    <t>"zpětné zasypání"-12,00</t>
  </si>
  <si>
    <t>Součet</t>
  </si>
  <si>
    <t>6</t>
  </si>
  <si>
    <t>162751117</t>
  </si>
  <si>
    <t>Vodorovné přemístění přes 9 000 do 10000 m výkopku/sypaniny z horniny třídy těžitelnosti I skupiny 1 až 3</t>
  </si>
  <si>
    <t>-822535368</t>
  </si>
  <si>
    <t>48,30</t>
  </si>
  <si>
    <t>"zpětné využití výkopku"-(3,10+9,20)</t>
  </si>
  <si>
    <t>7</t>
  </si>
  <si>
    <t>162751119</t>
  </si>
  <si>
    <t>Příplatek k vodorovnému přemístění výkopku/sypaniny z horniny třídy těžitelnosti I skupiny 1 až 3 ZKD 1000 m přes 10000 m</t>
  </si>
  <si>
    <t>165938349</t>
  </si>
  <si>
    <t>36*2 'Přepočtené koeficientem množství</t>
  </si>
  <si>
    <t>8</t>
  </si>
  <si>
    <t>171151103</t>
  </si>
  <si>
    <t>Uložení sypaniny z hornin soudržných do násypů zhutněných strojně</t>
  </si>
  <si>
    <t>2106395785</t>
  </si>
  <si>
    <t>9</t>
  </si>
  <si>
    <t>171201231</t>
  </si>
  <si>
    <t>Poplatek za uložení zeminy a kamení na recyklační skládce (skládkovné) kód odpadu 17 05 04</t>
  </si>
  <si>
    <t>t</t>
  </si>
  <si>
    <t>-1304806194</t>
  </si>
  <si>
    <t>36*1,8 'Přepočtené koeficientem množství</t>
  </si>
  <si>
    <t>10</t>
  </si>
  <si>
    <t>171251101</t>
  </si>
  <si>
    <t>Uložení sypaniny do násypů nezhutněných strojně</t>
  </si>
  <si>
    <t>-638240181</t>
  </si>
  <si>
    <t>"zpětné využití výkopku"(3,10+9,20)</t>
  </si>
  <si>
    <t>11</t>
  </si>
  <si>
    <t>181111111</t>
  </si>
  <si>
    <t>Plošná úprava terénu do 500 m2 zemina skupiny 1 až 4 nerovnosti přes 50 do 100 mm v rovinně a svahu do 1:5</t>
  </si>
  <si>
    <t>-979382625</t>
  </si>
  <si>
    <t>181411131</t>
  </si>
  <si>
    <t>Založení parkového trávníku výsevem pl do 1000 m2 v rovině a ve svahu do 1:5</t>
  </si>
  <si>
    <t>2020795079</t>
  </si>
  <si>
    <t>13</t>
  </si>
  <si>
    <t>M</t>
  </si>
  <si>
    <t>00572410</t>
  </si>
  <si>
    <t>osivo směs travní parková</t>
  </si>
  <si>
    <t>kg</t>
  </si>
  <si>
    <t>-1059507753</t>
  </si>
  <si>
    <t>92*0,02 'Přepočtené koeficientem množství</t>
  </si>
  <si>
    <t>14</t>
  </si>
  <si>
    <t>181951112</t>
  </si>
  <si>
    <t>Úprava pláně v hornině třídy těžitelnosti I skupiny 1 až 3 se zhutněním strojně</t>
  </si>
  <si>
    <t>2078740497</t>
  </si>
  <si>
    <t>"zámková dlažba tl. 60 mm - chodník"14,60+30,30+101,00</t>
  </si>
  <si>
    <t>145,9*1,15 'Přepočtené koeficientem množství</t>
  </si>
  <si>
    <t>Svislé a kompletní konstrukce</t>
  </si>
  <si>
    <t>15</t>
  </si>
  <si>
    <t>339921132</t>
  </si>
  <si>
    <t>Osazování betonových palisád do betonového základu v řadě výšky prvku přes 0,5 do 1 m</t>
  </si>
  <si>
    <t>-871935820</t>
  </si>
  <si>
    <t>10,50+8,60+3,20</t>
  </si>
  <si>
    <t>16</t>
  </si>
  <si>
    <t>59228413</t>
  </si>
  <si>
    <t>palisáda tyčová kruhová betonová š. 100 mm v 800mm přírodní</t>
  </si>
  <si>
    <t>kus</t>
  </si>
  <si>
    <t>-1597698085</t>
  </si>
  <si>
    <t>22,3*10 'Přepočtené koeficientem množství</t>
  </si>
  <si>
    <t>Komunikace pozemní</t>
  </si>
  <si>
    <t>17</t>
  </si>
  <si>
    <t>564801112</t>
  </si>
  <si>
    <t>Podklad z drti fr 4/8 plochy přes 100 m2 tl 40 mm</t>
  </si>
  <si>
    <t>-243704947</t>
  </si>
  <si>
    <t>18</t>
  </si>
  <si>
    <t>564861111</t>
  </si>
  <si>
    <t>Podklad ze štěrkodrtě ŠD plochy přes 100 m2 tl 200 mm</t>
  </si>
  <si>
    <t>-1908039831</t>
  </si>
  <si>
    <t>145,9*1,1 'Přepočtené koeficientem množství</t>
  </si>
  <si>
    <t>19</t>
  </si>
  <si>
    <t>596211122</t>
  </si>
  <si>
    <t>Kladení zámkové dlažby komunikací pro pěší ručně tl 60 mm skupiny B pl přes 100 do 300 m2</t>
  </si>
  <si>
    <t>-940787027</t>
  </si>
  <si>
    <t>20</t>
  </si>
  <si>
    <t>59245018</t>
  </si>
  <si>
    <t>dlažba skladebná betonová 200x100mm tl 60mm přírodní</t>
  </si>
  <si>
    <t>1677310110</t>
  </si>
  <si>
    <t>145,9*1,01 'Přepočtené koeficientem množství</t>
  </si>
  <si>
    <t>Ostatní konstrukce a práce, bourání</t>
  </si>
  <si>
    <t>916131213</t>
  </si>
  <si>
    <t>Osazení silničního obrubníku betonového stojatého s boční opěrou do lože z betonu prostého</t>
  </si>
  <si>
    <t>660679264</t>
  </si>
  <si>
    <t>29,30+50,20</t>
  </si>
  <si>
    <t>22</t>
  </si>
  <si>
    <t>59217019</t>
  </si>
  <si>
    <t>obrubník betonový chodníkový 1000x100x200mm</t>
  </si>
  <si>
    <t>-114714270</t>
  </si>
  <si>
    <t>9,00+7,60+23,60+7,00+3,00</t>
  </si>
  <si>
    <t>23</t>
  </si>
  <si>
    <t>59217017</t>
  </si>
  <si>
    <t>obrubník betonový chodníkový 1000x100x250mm</t>
  </si>
  <si>
    <t>290875260</t>
  </si>
  <si>
    <t>12,10+11,20+6,00</t>
  </si>
  <si>
    <t>997</t>
  </si>
  <si>
    <t>Doprava suti a vybouraných hmot</t>
  </si>
  <si>
    <t>24</t>
  </si>
  <si>
    <t>997221571</t>
  </si>
  <si>
    <t>Vodorovná doprava vybouraných hmot do 1 km</t>
  </si>
  <si>
    <t>2051881965</t>
  </si>
  <si>
    <t>25</t>
  </si>
  <si>
    <t>997221579</t>
  </si>
  <si>
    <t>Příplatek ZKD 1 km u vodorovné dopravy vybouraných hmot</t>
  </si>
  <si>
    <t>473894132</t>
  </si>
  <si>
    <t>10,272*11 'Přepočtené koeficientem množství</t>
  </si>
  <si>
    <t>26</t>
  </si>
  <si>
    <t>997221615</t>
  </si>
  <si>
    <t>Poplatek za uložení na skládce (skládkovné) stavebního odpadu betonového kód odpadu 17 01 01</t>
  </si>
  <si>
    <t>1692828292</t>
  </si>
  <si>
    <t>10,250</t>
  </si>
  <si>
    <t>998</t>
  </si>
  <si>
    <t>Přesun hmot</t>
  </si>
  <si>
    <t>27</t>
  </si>
  <si>
    <t>998223011</t>
  </si>
  <si>
    <t>Přesun hmot pro pozemní komunikace s krytem dlážděným</t>
  </si>
  <si>
    <t>1879811470</t>
  </si>
  <si>
    <t>PSV</t>
  </si>
  <si>
    <t>Práce a dodávky PSV</t>
  </si>
  <si>
    <t>711</t>
  </si>
  <si>
    <t>Izolace proti vodě, vlhkosti a plynům</t>
  </si>
  <si>
    <t>28</t>
  </si>
  <si>
    <t>711161275</t>
  </si>
  <si>
    <t>Provedení izolace proti zemní vlhkosti svislé z nopové fólie výška nopu přes 20 do 60 mm</t>
  </si>
  <si>
    <t>-1006870493</t>
  </si>
  <si>
    <t>29</t>
  </si>
  <si>
    <t>28323137</t>
  </si>
  <si>
    <t>fólie profilovaná (nopová) drenážní HDPE s výškou nopů 40mm</t>
  </si>
  <si>
    <t>32</t>
  </si>
  <si>
    <t>-687140571</t>
  </si>
  <si>
    <t>57,5*1,221 'Přepočtené koeficientem množství</t>
  </si>
  <si>
    <t>762</t>
  </si>
  <si>
    <t>Konstrukce tesařské</t>
  </si>
  <si>
    <t>30</t>
  </si>
  <si>
    <t>762111811</t>
  </si>
  <si>
    <t>Demontáž dřevěné budky vč. odvozu</t>
  </si>
  <si>
    <t>kpl</t>
  </si>
  <si>
    <t>1519506180</t>
  </si>
  <si>
    <t>VRN</t>
  </si>
  <si>
    <t>Vedlejší rozpočtové náklady</t>
  </si>
  <si>
    <t>VRN1</t>
  </si>
  <si>
    <t>Průzkumné, zeměměřičské a projektové práce</t>
  </si>
  <si>
    <t>31</t>
  </si>
  <si>
    <t>013002000</t>
  </si>
  <si>
    <t>Vytyčení stavby</t>
  </si>
  <si>
    <t>1024</t>
  </si>
  <si>
    <t>-1832306913</t>
  </si>
  <si>
    <t>VRN3</t>
  </si>
  <si>
    <t>Zařízení staveniště</t>
  </si>
  <si>
    <t>030001000</t>
  </si>
  <si>
    <t>Zařízení staveniště - zřízení + provoz + dostranění (oplcení, zábrana, skladovací plochy a objekty, mobilní buňky, apod.)</t>
  </si>
  <si>
    <t>144376675</t>
  </si>
  <si>
    <t>VRN4</t>
  </si>
  <si>
    <t>Inženýrská činnost</t>
  </si>
  <si>
    <t>33</t>
  </si>
  <si>
    <t>040001000</t>
  </si>
  <si>
    <t>Vytyčení stávajících inženýrských sítí</t>
  </si>
  <si>
    <t>-347230397</t>
  </si>
  <si>
    <t>34</t>
  </si>
  <si>
    <t>043002000</t>
  </si>
  <si>
    <t>Kontrolní zkoušky ((statická zatěžovací zkouška podloží 1x na 1000m2)</t>
  </si>
  <si>
    <t>-2127160213</t>
  </si>
  <si>
    <t>35</t>
  </si>
  <si>
    <t>045002000</t>
  </si>
  <si>
    <t>Dokumentace skutečného provedení stavby</t>
  </si>
  <si>
    <t>803380821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</si>
</sst>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2025/09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Budova zázemí fotbalového hřiště FK Bospor Bohumín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Bohumín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15. 9. 2025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Projekce DS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'04 -  DOPRAVNÍ ŘEŠENÍ - Z...'!J30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'04 -  DOPRAVNÍ ŘEŠENÍ - Z...'!P130</f>
        <v>0</v>
      </c>
      <c r="AV95" s="127">
        <f>'04 -  DOPRAVNÍ ŘEŠENÍ - Z...'!J33</f>
        <v>0</v>
      </c>
      <c r="AW95" s="127">
        <f>'04 -  DOPRAVNÍ ŘEŠENÍ - Z...'!J34</f>
        <v>0</v>
      </c>
      <c r="AX95" s="127">
        <f>'04 -  DOPRAVNÍ ŘEŠENÍ - Z...'!J35</f>
        <v>0</v>
      </c>
      <c r="AY95" s="127">
        <f>'04 -  DOPRAVNÍ ŘEŠENÍ - Z...'!J36</f>
        <v>0</v>
      </c>
      <c r="AZ95" s="127">
        <f>'04 -  DOPRAVNÍ ŘEŠENÍ - Z...'!F33</f>
        <v>0</v>
      </c>
      <c r="BA95" s="127">
        <f>'04 -  DOPRAVNÍ ŘEŠENÍ - Z...'!F34</f>
        <v>0</v>
      </c>
      <c r="BB95" s="127">
        <f>'04 -  DOPRAVNÍ ŘEŠENÍ - Z...'!F35</f>
        <v>0</v>
      </c>
      <c r="BC95" s="127">
        <f>'04 -  DOPRAVNÍ ŘEŠENÍ - Z...'!F36</f>
        <v>0</v>
      </c>
      <c r="BD95" s="129">
        <f>'04 -  DOPRAVNÍ ŘEŠENÍ - Z...'!F37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sd7zw4cx0657nJWzSiNhs5pf/Go3Rs1QkjDo0a3mWAjFJH9mejMnMZVGp15Z1aYvkmyoU4xcHY39/CkHJuDHHQ==" hashValue="jUKqIv8nSNAFLDpZ5npCWdIL90XQFWJrqnt4ZTamv3+Il6XkvTUPO7+zFSVlXXDJaDIGBmmWVUN45emFZicpo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 -  DOPRAVNÍ ŘEŠENÍ - 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</row>
    <row r="4" s="1" customFormat="1" ht="24.96" customHeight="1">
      <c r="B4" s="19"/>
      <c r="D4" s="133" t="s">
        <v>86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Budova zázemí fotbalového hřiště FK Bospor Bohumín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15. 9. 2025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27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27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32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33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39</v>
      </c>
      <c r="E33" s="135" t="s">
        <v>40</v>
      </c>
      <c r="F33" s="149">
        <f>ROUND((SUM(BE130:BE210)),  2)</f>
        <v>0</v>
      </c>
      <c r="G33" s="37"/>
      <c r="H33" s="37"/>
      <c r="I33" s="150">
        <v>0.20999999999999999</v>
      </c>
      <c r="J33" s="149">
        <f>ROUND(((SUM(BE130:BE210))*I33),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41</v>
      </c>
      <c r="F34" s="149">
        <f>ROUND((SUM(BF130:BF210)),  2)</f>
        <v>0</v>
      </c>
      <c r="G34" s="37"/>
      <c r="H34" s="37"/>
      <c r="I34" s="150">
        <v>0.12</v>
      </c>
      <c r="J34" s="149">
        <f>ROUND(((SUM(BF130:BF210))*I34),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42</v>
      </c>
      <c r="F35" s="149">
        <f>ROUND((SUM(BG130:BG210)),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43</v>
      </c>
      <c r="F36" s="149">
        <f>ROUND((SUM(BH130:BH210)),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44</v>
      </c>
      <c r="F37" s="149">
        <f>ROUND((SUM(BI130:BI210)),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Budova zázemí fotbalového hřiště FK Bospor Bohumín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04 -  DOPRAVNÍ ŘEŠENÍ -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Bohumín</v>
      </c>
      <c r="G89" s="39"/>
      <c r="H89" s="39"/>
      <c r="I89" s="31" t="s">
        <v>22</v>
      </c>
      <c r="J89" s="78" t="str">
        <f>IF(J12="","",J12)</f>
        <v>15. 9. 2025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Projekce DS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90</v>
      </c>
      <c r="D94" s="171"/>
      <c r="E94" s="171"/>
      <c r="F94" s="171"/>
      <c r="G94" s="171"/>
      <c r="H94" s="171"/>
      <c r="I94" s="171"/>
      <c r="J94" s="172" t="s">
        <v>91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92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74"/>
      <c r="C97" s="175"/>
      <c r="D97" s="176" t="s">
        <v>94</v>
      </c>
      <c r="E97" s="177"/>
      <c r="F97" s="177"/>
      <c r="G97" s="177"/>
      <c r="H97" s="177"/>
      <c r="I97" s="177"/>
      <c r="J97" s="178">
        <f>J131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95</v>
      </c>
      <c r="E98" s="183"/>
      <c r="F98" s="183"/>
      <c r="G98" s="183"/>
      <c r="H98" s="183"/>
      <c r="I98" s="183"/>
      <c r="J98" s="184">
        <f>J132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96</v>
      </c>
      <c r="E99" s="183"/>
      <c r="F99" s="183"/>
      <c r="G99" s="183"/>
      <c r="H99" s="183"/>
      <c r="I99" s="183"/>
      <c r="J99" s="184">
        <f>J160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97</v>
      </c>
      <c r="E100" s="183"/>
      <c r="F100" s="183"/>
      <c r="G100" s="183"/>
      <c r="H100" s="183"/>
      <c r="I100" s="183"/>
      <c r="J100" s="184">
        <f>J165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98</v>
      </c>
      <c r="E101" s="183"/>
      <c r="F101" s="183"/>
      <c r="G101" s="183"/>
      <c r="H101" s="183"/>
      <c r="I101" s="183"/>
      <c r="J101" s="184">
        <f>J180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99</v>
      </c>
      <c r="E102" s="183"/>
      <c r="F102" s="183"/>
      <c r="G102" s="183"/>
      <c r="H102" s="183"/>
      <c r="I102" s="183"/>
      <c r="J102" s="184">
        <f>J187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100</v>
      </c>
      <c r="E103" s="183"/>
      <c r="F103" s="183"/>
      <c r="G103" s="183"/>
      <c r="H103" s="183"/>
      <c r="I103" s="183"/>
      <c r="J103" s="184">
        <f>J193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4"/>
      <c r="C104" s="175"/>
      <c r="D104" s="176" t="s">
        <v>101</v>
      </c>
      <c r="E104" s="177"/>
      <c r="F104" s="177"/>
      <c r="G104" s="177"/>
      <c r="H104" s="177"/>
      <c r="I104" s="177"/>
      <c r="J104" s="178">
        <f>J195</f>
        <v>0</v>
      </c>
      <c r="K104" s="175"/>
      <c r="L104" s="17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0"/>
      <c r="C105" s="181"/>
      <c r="D105" s="182" t="s">
        <v>102</v>
      </c>
      <c r="E105" s="183"/>
      <c r="F105" s="183"/>
      <c r="G105" s="183"/>
      <c r="H105" s="183"/>
      <c r="I105" s="183"/>
      <c r="J105" s="184">
        <f>J196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103</v>
      </c>
      <c r="E106" s="183"/>
      <c r="F106" s="183"/>
      <c r="G106" s="183"/>
      <c r="H106" s="183"/>
      <c r="I106" s="183"/>
      <c r="J106" s="184">
        <f>J200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4"/>
      <c r="C107" s="175"/>
      <c r="D107" s="176" t="s">
        <v>104</v>
      </c>
      <c r="E107" s="177"/>
      <c r="F107" s="177"/>
      <c r="G107" s="177"/>
      <c r="H107" s="177"/>
      <c r="I107" s="177"/>
      <c r="J107" s="178">
        <f>J202</f>
        <v>0</v>
      </c>
      <c r="K107" s="175"/>
      <c r="L107" s="17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0"/>
      <c r="C108" s="181"/>
      <c r="D108" s="182" t="s">
        <v>105</v>
      </c>
      <c r="E108" s="183"/>
      <c r="F108" s="183"/>
      <c r="G108" s="183"/>
      <c r="H108" s="183"/>
      <c r="I108" s="183"/>
      <c r="J108" s="184">
        <f>J203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106</v>
      </c>
      <c r="E109" s="183"/>
      <c r="F109" s="183"/>
      <c r="G109" s="183"/>
      <c r="H109" s="183"/>
      <c r="I109" s="183"/>
      <c r="J109" s="184">
        <f>J205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107</v>
      </c>
      <c r="E110" s="183"/>
      <c r="F110" s="183"/>
      <c r="G110" s="183"/>
      <c r="H110" s="183"/>
      <c r="I110" s="183"/>
      <c r="J110" s="184">
        <f>J207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69" t="str">
        <f>E7</f>
        <v>Budova zázemí fotbalového hřiště FK Bospor Bohumín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 xml:space="preserve">04 -  DOPRAVNÍ ŘEŠENÍ - ZPEVNĚNÉ PLOCHY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Bohumín</v>
      </c>
      <c r="G124" s="39"/>
      <c r="H124" s="39"/>
      <c r="I124" s="31" t="s">
        <v>22</v>
      </c>
      <c r="J124" s="78" t="str">
        <f>IF(J12="","",J12)</f>
        <v>15. 9. 2025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30</v>
      </c>
      <c r="J126" s="35" t="str">
        <f>E21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32</v>
      </c>
      <c r="J127" s="35" t="str">
        <f>E24</f>
        <v>Projekce DS s.r.o.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86"/>
      <c r="B129" s="187"/>
      <c r="C129" s="188" t="s">
        <v>109</v>
      </c>
      <c r="D129" s="189" t="s">
        <v>60</v>
      </c>
      <c r="E129" s="189" t="s">
        <v>56</v>
      </c>
      <c r="F129" s="189" t="s">
        <v>57</v>
      </c>
      <c r="G129" s="189" t="s">
        <v>110</v>
      </c>
      <c r="H129" s="189" t="s">
        <v>111</v>
      </c>
      <c r="I129" s="189" t="s">
        <v>112</v>
      </c>
      <c r="J129" s="190" t="s">
        <v>91</v>
      </c>
      <c r="K129" s="191" t="s">
        <v>113</v>
      </c>
      <c r="L129" s="192"/>
      <c r="M129" s="99" t="s">
        <v>1</v>
      </c>
      <c r="N129" s="100" t="s">
        <v>39</v>
      </c>
      <c r="O129" s="100" t="s">
        <v>114</v>
      </c>
      <c r="P129" s="100" t="s">
        <v>115</v>
      </c>
      <c r="Q129" s="100" t="s">
        <v>116</v>
      </c>
      <c r="R129" s="100" t="s">
        <v>117</v>
      </c>
      <c r="S129" s="100" t="s">
        <v>118</v>
      </c>
      <c r="T129" s="101" t="s">
        <v>119</v>
      </c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86"/>
      <c r="AE129" s="186"/>
    </row>
    <row r="130" s="2" customFormat="1" ht="22.8" customHeight="1">
      <c r="A130" s="37"/>
      <c r="B130" s="38"/>
      <c r="C130" s="106" t="s">
        <v>120</v>
      </c>
      <c r="D130" s="39"/>
      <c r="E130" s="39"/>
      <c r="F130" s="39"/>
      <c r="G130" s="39"/>
      <c r="H130" s="39"/>
      <c r="I130" s="39"/>
      <c r="J130" s="193">
        <f>BK130</f>
        <v>0</v>
      </c>
      <c r="K130" s="39"/>
      <c r="L130" s="43"/>
      <c r="M130" s="102"/>
      <c r="N130" s="194"/>
      <c r="O130" s="103"/>
      <c r="P130" s="195">
        <f>P131+P195+P202</f>
        <v>0</v>
      </c>
      <c r="Q130" s="103"/>
      <c r="R130" s="195">
        <f>R131+R195+R202</f>
        <v>167.68742164000003</v>
      </c>
      <c r="S130" s="103"/>
      <c r="T130" s="196">
        <f>T131+T195+T202</f>
        <v>10.272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74</v>
      </c>
      <c r="AU130" s="16" t="s">
        <v>93</v>
      </c>
      <c r="BK130" s="197">
        <f>BK131+BK195+BK202</f>
        <v>0</v>
      </c>
    </row>
    <row r="131" s="12" customFormat="1" ht="25.92" customHeight="1">
      <c r="A131" s="12"/>
      <c r="B131" s="198"/>
      <c r="C131" s="199"/>
      <c r="D131" s="200" t="s">
        <v>74</v>
      </c>
      <c r="E131" s="201" t="s">
        <v>121</v>
      </c>
      <c r="F131" s="201" t="s">
        <v>122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P132+P160+P165+P180+P187+P193</f>
        <v>0</v>
      </c>
      <c r="Q131" s="206"/>
      <c r="R131" s="207">
        <f>R132+R160+R165+R180+R187+R193</f>
        <v>167.57304300000001</v>
      </c>
      <c r="S131" s="206"/>
      <c r="T131" s="208">
        <f>T132+T160+T165+T180+T187+T193</f>
        <v>10.25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83</v>
      </c>
      <c r="AT131" s="210" t="s">
        <v>74</v>
      </c>
      <c r="AU131" s="210" t="s">
        <v>75</v>
      </c>
      <c r="AY131" s="209" t="s">
        <v>123</v>
      </c>
      <c r="BK131" s="211">
        <f>BK132+BK160+BK165+BK180+BK187+BK193</f>
        <v>0</v>
      </c>
    </row>
    <row r="132" s="12" customFormat="1" ht="22.8" customHeight="1">
      <c r="A132" s="12"/>
      <c r="B132" s="198"/>
      <c r="C132" s="199"/>
      <c r="D132" s="200" t="s">
        <v>74</v>
      </c>
      <c r="E132" s="212" t="s">
        <v>83</v>
      </c>
      <c r="F132" s="212" t="s">
        <v>124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SUM(P133:P159)</f>
        <v>0</v>
      </c>
      <c r="Q132" s="206"/>
      <c r="R132" s="207">
        <f>SUM(R133:R159)</f>
        <v>0.0018400000000000001</v>
      </c>
      <c r="S132" s="206"/>
      <c r="T132" s="208">
        <f>SUM(T133:T159)</f>
        <v>10.25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83</v>
      </c>
      <c r="AT132" s="210" t="s">
        <v>74</v>
      </c>
      <c r="AU132" s="210" t="s">
        <v>83</v>
      </c>
      <c r="AY132" s="209" t="s">
        <v>123</v>
      </c>
      <c r="BK132" s="211">
        <f>SUM(BK133:BK159)</f>
        <v>0</v>
      </c>
    </row>
    <row r="133" s="2" customFormat="1" ht="24.15" customHeight="1">
      <c r="A133" s="37"/>
      <c r="B133" s="38"/>
      <c r="C133" s="214" t="s">
        <v>83</v>
      </c>
      <c r="D133" s="214" t="s">
        <v>125</v>
      </c>
      <c r="E133" s="215" t="s">
        <v>126</v>
      </c>
      <c r="F133" s="216" t="s">
        <v>127</v>
      </c>
      <c r="G133" s="217" t="s">
        <v>128</v>
      </c>
      <c r="H133" s="218">
        <v>76.5</v>
      </c>
      <c r="I133" s="219"/>
      <c r="J133" s="220">
        <f>ROUND(I133*H133,2)</f>
        <v>0</v>
      </c>
      <c r="K133" s="221"/>
      <c r="L133" s="43"/>
      <c r="M133" s="222" t="s">
        <v>1</v>
      </c>
      <c r="N133" s="223" t="s">
        <v>40</v>
      </c>
      <c r="O133" s="90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6" t="s">
        <v>129</v>
      </c>
      <c r="AT133" s="226" t="s">
        <v>125</v>
      </c>
      <c r="AU133" s="226" t="s">
        <v>85</v>
      </c>
      <c r="AY133" s="16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83</v>
      </c>
      <c r="BK133" s="227">
        <f>ROUND(I133*H133,2)</f>
        <v>0</v>
      </c>
      <c r="BL133" s="16" t="s">
        <v>129</v>
      </c>
      <c r="BM133" s="226" t="s">
        <v>130</v>
      </c>
    </row>
    <row r="134" s="13" customFormat="1">
      <c r="A134" s="13"/>
      <c r="B134" s="228"/>
      <c r="C134" s="229"/>
      <c r="D134" s="230" t="s">
        <v>131</v>
      </c>
      <c r="E134" s="231" t="s">
        <v>1</v>
      </c>
      <c r="F134" s="232" t="s">
        <v>132</v>
      </c>
      <c r="G134" s="229"/>
      <c r="H134" s="233">
        <v>76.5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131</v>
      </c>
      <c r="AU134" s="239" t="s">
        <v>85</v>
      </c>
      <c r="AV134" s="13" t="s">
        <v>85</v>
      </c>
      <c r="AW134" s="13" t="s">
        <v>31</v>
      </c>
      <c r="AX134" s="13" t="s">
        <v>83</v>
      </c>
      <c r="AY134" s="239" t="s">
        <v>123</v>
      </c>
    </row>
    <row r="135" s="2" customFormat="1" ht="16.5" customHeight="1">
      <c r="A135" s="37"/>
      <c r="B135" s="38"/>
      <c r="C135" s="214" t="s">
        <v>85</v>
      </c>
      <c r="D135" s="214" t="s">
        <v>125</v>
      </c>
      <c r="E135" s="215" t="s">
        <v>133</v>
      </c>
      <c r="F135" s="216" t="s">
        <v>134</v>
      </c>
      <c r="G135" s="217" t="s">
        <v>135</v>
      </c>
      <c r="H135" s="218">
        <v>50</v>
      </c>
      <c r="I135" s="219"/>
      <c r="J135" s="220">
        <f>ROUND(I135*H135,2)</f>
        <v>0</v>
      </c>
      <c r="K135" s="221"/>
      <c r="L135" s="43"/>
      <c r="M135" s="222" t="s">
        <v>1</v>
      </c>
      <c r="N135" s="223" t="s">
        <v>40</v>
      </c>
      <c r="O135" s="90"/>
      <c r="P135" s="224">
        <f>O135*H135</f>
        <v>0</v>
      </c>
      <c r="Q135" s="224">
        <v>0</v>
      </c>
      <c r="R135" s="224">
        <f>Q135*H135</f>
        <v>0</v>
      </c>
      <c r="S135" s="224">
        <v>0.20499999999999999</v>
      </c>
      <c r="T135" s="225">
        <f>S135*H135</f>
        <v>10.25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6" t="s">
        <v>129</v>
      </c>
      <c r="AT135" s="226" t="s">
        <v>125</v>
      </c>
      <c r="AU135" s="226" t="s">
        <v>85</v>
      </c>
      <c r="AY135" s="16" t="s">
        <v>123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83</v>
      </c>
      <c r="BK135" s="227">
        <f>ROUND(I135*H135,2)</f>
        <v>0</v>
      </c>
      <c r="BL135" s="16" t="s">
        <v>129</v>
      </c>
      <c r="BM135" s="226" t="s">
        <v>136</v>
      </c>
    </row>
    <row r="136" s="2" customFormat="1" ht="33" customHeight="1">
      <c r="A136" s="37"/>
      <c r="B136" s="38"/>
      <c r="C136" s="214" t="s">
        <v>137</v>
      </c>
      <c r="D136" s="214" t="s">
        <v>125</v>
      </c>
      <c r="E136" s="215" t="s">
        <v>138</v>
      </c>
      <c r="F136" s="216" t="s">
        <v>139</v>
      </c>
      <c r="G136" s="217" t="s">
        <v>140</v>
      </c>
      <c r="H136" s="218">
        <v>43.799999999999997</v>
      </c>
      <c r="I136" s="219"/>
      <c r="J136" s="220">
        <f>ROUND(I136*H136,2)</f>
        <v>0</v>
      </c>
      <c r="K136" s="221"/>
      <c r="L136" s="43"/>
      <c r="M136" s="222" t="s">
        <v>1</v>
      </c>
      <c r="N136" s="223" t="s">
        <v>40</v>
      </c>
      <c r="O136" s="90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6" t="s">
        <v>129</v>
      </c>
      <c r="AT136" s="226" t="s">
        <v>125</v>
      </c>
      <c r="AU136" s="226" t="s">
        <v>85</v>
      </c>
      <c r="AY136" s="16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83</v>
      </c>
      <c r="BK136" s="227">
        <f>ROUND(I136*H136,2)</f>
        <v>0</v>
      </c>
      <c r="BL136" s="16" t="s">
        <v>129</v>
      </c>
      <c r="BM136" s="226" t="s">
        <v>141</v>
      </c>
    </row>
    <row r="137" s="2" customFormat="1" ht="24.15" customHeight="1">
      <c r="A137" s="37"/>
      <c r="B137" s="38"/>
      <c r="C137" s="214" t="s">
        <v>129</v>
      </c>
      <c r="D137" s="214" t="s">
        <v>125</v>
      </c>
      <c r="E137" s="215" t="s">
        <v>142</v>
      </c>
      <c r="F137" s="216" t="s">
        <v>143</v>
      </c>
      <c r="G137" s="217" t="s">
        <v>140</v>
      </c>
      <c r="H137" s="218">
        <v>3</v>
      </c>
      <c r="I137" s="219"/>
      <c r="J137" s="220">
        <f>ROUND(I137*H137,2)</f>
        <v>0</v>
      </c>
      <c r="K137" s="221"/>
      <c r="L137" s="43"/>
      <c r="M137" s="222" t="s">
        <v>1</v>
      </c>
      <c r="N137" s="223" t="s">
        <v>40</v>
      </c>
      <c r="O137" s="90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6" t="s">
        <v>129</v>
      </c>
      <c r="AT137" s="226" t="s">
        <v>125</v>
      </c>
      <c r="AU137" s="226" t="s">
        <v>85</v>
      </c>
      <c r="AY137" s="16" t="s">
        <v>123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83</v>
      </c>
      <c r="BK137" s="227">
        <f>ROUND(I137*H137,2)</f>
        <v>0</v>
      </c>
      <c r="BL137" s="16" t="s">
        <v>129</v>
      </c>
      <c r="BM137" s="226" t="s">
        <v>144</v>
      </c>
    </row>
    <row r="138" s="2" customFormat="1" ht="37.8" customHeight="1">
      <c r="A138" s="37"/>
      <c r="B138" s="38"/>
      <c r="C138" s="214" t="s">
        <v>145</v>
      </c>
      <c r="D138" s="214" t="s">
        <v>125</v>
      </c>
      <c r="E138" s="215" t="s">
        <v>146</v>
      </c>
      <c r="F138" s="216" t="s">
        <v>147</v>
      </c>
      <c r="G138" s="217" t="s">
        <v>140</v>
      </c>
      <c r="H138" s="218">
        <v>11.122</v>
      </c>
      <c r="I138" s="219"/>
      <c r="J138" s="220">
        <f>ROUND(I138*H138,2)</f>
        <v>0</v>
      </c>
      <c r="K138" s="221"/>
      <c r="L138" s="43"/>
      <c r="M138" s="222" t="s">
        <v>1</v>
      </c>
      <c r="N138" s="223" t="s">
        <v>40</v>
      </c>
      <c r="O138" s="90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129</v>
      </c>
      <c r="AT138" s="226" t="s">
        <v>125</v>
      </c>
      <c r="AU138" s="226" t="s">
        <v>85</v>
      </c>
      <c r="AY138" s="16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83</v>
      </c>
      <c r="BK138" s="227">
        <f>ROUND(I138*H138,2)</f>
        <v>0</v>
      </c>
      <c r="BL138" s="16" t="s">
        <v>129</v>
      </c>
      <c r="BM138" s="226" t="s">
        <v>148</v>
      </c>
    </row>
    <row r="139" s="13" customFormat="1">
      <c r="A139" s="13"/>
      <c r="B139" s="228"/>
      <c r="C139" s="229"/>
      <c r="D139" s="230" t="s">
        <v>131</v>
      </c>
      <c r="E139" s="231" t="s">
        <v>1</v>
      </c>
      <c r="F139" s="232" t="s">
        <v>149</v>
      </c>
      <c r="G139" s="229"/>
      <c r="H139" s="233">
        <v>23.122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131</v>
      </c>
      <c r="AU139" s="239" t="s">
        <v>85</v>
      </c>
      <c r="AV139" s="13" t="s">
        <v>85</v>
      </c>
      <c r="AW139" s="13" t="s">
        <v>31</v>
      </c>
      <c r="AX139" s="13" t="s">
        <v>75</v>
      </c>
      <c r="AY139" s="239" t="s">
        <v>123</v>
      </c>
    </row>
    <row r="140" s="13" customFormat="1">
      <c r="A140" s="13"/>
      <c r="B140" s="228"/>
      <c r="C140" s="229"/>
      <c r="D140" s="230" t="s">
        <v>131</v>
      </c>
      <c r="E140" s="231" t="s">
        <v>1</v>
      </c>
      <c r="F140" s="232" t="s">
        <v>150</v>
      </c>
      <c r="G140" s="229"/>
      <c r="H140" s="233">
        <v>-12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131</v>
      </c>
      <c r="AU140" s="239" t="s">
        <v>85</v>
      </c>
      <c r="AV140" s="13" t="s">
        <v>85</v>
      </c>
      <c r="AW140" s="13" t="s">
        <v>31</v>
      </c>
      <c r="AX140" s="13" t="s">
        <v>75</v>
      </c>
      <c r="AY140" s="239" t="s">
        <v>123</v>
      </c>
    </row>
    <row r="141" s="14" customFormat="1">
      <c r="A141" s="14"/>
      <c r="B141" s="240"/>
      <c r="C141" s="241"/>
      <c r="D141" s="230" t="s">
        <v>131</v>
      </c>
      <c r="E141" s="242" t="s">
        <v>1</v>
      </c>
      <c r="F141" s="243" t="s">
        <v>151</v>
      </c>
      <c r="G141" s="241"/>
      <c r="H141" s="244">
        <v>11.122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131</v>
      </c>
      <c r="AU141" s="250" t="s">
        <v>85</v>
      </c>
      <c r="AV141" s="14" t="s">
        <v>129</v>
      </c>
      <c r="AW141" s="14" t="s">
        <v>31</v>
      </c>
      <c r="AX141" s="14" t="s">
        <v>83</v>
      </c>
      <c r="AY141" s="250" t="s">
        <v>123</v>
      </c>
    </row>
    <row r="142" s="2" customFormat="1" ht="37.8" customHeight="1">
      <c r="A142" s="37"/>
      <c r="B142" s="38"/>
      <c r="C142" s="214" t="s">
        <v>152</v>
      </c>
      <c r="D142" s="214" t="s">
        <v>125</v>
      </c>
      <c r="E142" s="215" t="s">
        <v>153</v>
      </c>
      <c r="F142" s="216" t="s">
        <v>154</v>
      </c>
      <c r="G142" s="217" t="s">
        <v>140</v>
      </c>
      <c r="H142" s="218">
        <v>36</v>
      </c>
      <c r="I142" s="219"/>
      <c r="J142" s="220">
        <f>ROUND(I142*H142,2)</f>
        <v>0</v>
      </c>
      <c r="K142" s="221"/>
      <c r="L142" s="43"/>
      <c r="M142" s="222" t="s">
        <v>1</v>
      </c>
      <c r="N142" s="223" t="s">
        <v>40</v>
      </c>
      <c r="O142" s="90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6" t="s">
        <v>129</v>
      </c>
      <c r="AT142" s="226" t="s">
        <v>125</v>
      </c>
      <c r="AU142" s="226" t="s">
        <v>85</v>
      </c>
      <c r="AY142" s="16" t="s">
        <v>123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83</v>
      </c>
      <c r="BK142" s="227">
        <f>ROUND(I142*H142,2)</f>
        <v>0</v>
      </c>
      <c r="BL142" s="16" t="s">
        <v>129</v>
      </c>
      <c r="BM142" s="226" t="s">
        <v>155</v>
      </c>
    </row>
    <row r="143" s="13" customFormat="1">
      <c r="A143" s="13"/>
      <c r="B143" s="228"/>
      <c r="C143" s="229"/>
      <c r="D143" s="230" t="s">
        <v>131</v>
      </c>
      <c r="E143" s="231" t="s">
        <v>1</v>
      </c>
      <c r="F143" s="232" t="s">
        <v>156</v>
      </c>
      <c r="G143" s="229"/>
      <c r="H143" s="233">
        <v>48.299999999999997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131</v>
      </c>
      <c r="AU143" s="239" t="s">
        <v>85</v>
      </c>
      <c r="AV143" s="13" t="s">
        <v>85</v>
      </c>
      <c r="AW143" s="13" t="s">
        <v>31</v>
      </c>
      <c r="AX143" s="13" t="s">
        <v>75</v>
      </c>
      <c r="AY143" s="239" t="s">
        <v>123</v>
      </c>
    </row>
    <row r="144" s="13" customFormat="1">
      <c r="A144" s="13"/>
      <c r="B144" s="228"/>
      <c r="C144" s="229"/>
      <c r="D144" s="230" t="s">
        <v>131</v>
      </c>
      <c r="E144" s="231" t="s">
        <v>1</v>
      </c>
      <c r="F144" s="232" t="s">
        <v>157</v>
      </c>
      <c r="G144" s="229"/>
      <c r="H144" s="233">
        <v>-12.300000000000001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131</v>
      </c>
      <c r="AU144" s="239" t="s">
        <v>85</v>
      </c>
      <c r="AV144" s="13" t="s">
        <v>85</v>
      </c>
      <c r="AW144" s="13" t="s">
        <v>31</v>
      </c>
      <c r="AX144" s="13" t="s">
        <v>75</v>
      </c>
      <c r="AY144" s="239" t="s">
        <v>123</v>
      </c>
    </row>
    <row r="145" s="14" customFormat="1">
      <c r="A145" s="14"/>
      <c r="B145" s="240"/>
      <c r="C145" s="241"/>
      <c r="D145" s="230" t="s">
        <v>131</v>
      </c>
      <c r="E145" s="242" t="s">
        <v>1</v>
      </c>
      <c r="F145" s="243" t="s">
        <v>151</v>
      </c>
      <c r="G145" s="241"/>
      <c r="H145" s="244">
        <v>36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131</v>
      </c>
      <c r="AU145" s="250" t="s">
        <v>85</v>
      </c>
      <c r="AV145" s="14" t="s">
        <v>129</v>
      </c>
      <c r="AW145" s="14" t="s">
        <v>31</v>
      </c>
      <c r="AX145" s="14" t="s">
        <v>83</v>
      </c>
      <c r="AY145" s="250" t="s">
        <v>123</v>
      </c>
    </row>
    <row r="146" s="2" customFormat="1" ht="37.8" customHeight="1">
      <c r="A146" s="37"/>
      <c r="B146" s="38"/>
      <c r="C146" s="214" t="s">
        <v>158</v>
      </c>
      <c r="D146" s="214" t="s">
        <v>125</v>
      </c>
      <c r="E146" s="215" t="s">
        <v>159</v>
      </c>
      <c r="F146" s="216" t="s">
        <v>160</v>
      </c>
      <c r="G146" s="217" t="s">
        <v>140</v>
      </c>
      <c r="H146" s="218">
        <v>72</v>
      </c>
      <c r="I146" s="219"/>
      <c r="J146" s="220">
        <f>ROUND(I146*H146,2)</f>
        <v>0</v>
      </c>
      <c r="K146" s="221"/>
      <c r="L146" s="43"/>
      <c r="M146" s="222" t="s">
        <v>1</v>
      </c>
      <c r="N146" s="223" t="s">
        <v>40</v>
      </c>
      <c r="O146" s="90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6" t="s">
        <v>129</v>
      </c>
      <c r="AT146" s="226" t="s">
        <v>125</v>
      </c>
      <c r="AU146" s="226" t="s">
        <v>85</v>
      </c>
      <c r="AY146" s="16" t="s">
        <v>123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6" t="s">
        <v>83</v>
      </c>
      <c r="BK146" s="227">
        <f>ROUND(I146*H146,2)</f>
        <v>0</v>
      </c>
      <c r="BL146" s="16" t="s">
        <v>129</v>
      </c>
      <c r="BM146" s="226" t="s">
        <v>161</v>
      </c>
    </row>
    <row r="147" s="13" customFormat="1">
      <c r="A147" s="13"/>
      <c r="B147" s="228"/>
      <c r="C147" s="229"/>
      <c r="D147" s="230" t="s">
        <v>131</v>
      </c>
      <c r="E147" s="229"/>
      <c r="F147" s="232" t="s">
        <v>162</v>
      </c>
      <c r="G147" s="229"/>
      <c r="H147" s="233">
        <v>72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131</v>
      </c>
      <c r="AU147" s="239" t="s">
        <v>85</v>
      </c>
      <c r="AV147" s="13" t="s">
        <v>85</v>
      </c>
      <c r="AW147" s="13" t="s">
        <v>4</v>
      </c>
      <c r="AX147" s="13" t="s">
        <v>83</v>
      </c>
      <c r="AY147" s="239" t="s">
        <v>123</v>
      </c>
    </row>
    <row r="148" s="2" customFormat="1" ht="24.15" customHeight="1">
      <c r="A148" s="37"/>
      <c r="B148" s="38"/>
      <c r="C148" s="214" t="s">
        <v>163</v>
      </c>
      <c r="D148" s="214" t="s">
        <v>125</v>
      </c>
      <c r="E148" s="215" t="s">
        <v>164</v>
      </c>
      <c r="F148" s="216" t="s">
        <v>165</v>
      </c>
      <c r="G148" s="217" t="s">
        <v>140</v>
      </c>
      <c r="H148" s="218">
        <v>9.1999999999999993</v>
      </c>
      <c r="I148" s="219"/>
      <c r="J148" s="220">
        <f>ROUND(I148*H148,2)</f>
        <v>0</v>
      </c>
      <c r="K148" s="221"/>
      <c r="L148" s="43"/>
      <c r="M148" s="222" t="s">
        <v>1</v>
      </c>
      <c r="N148" s="223" t="s">
        <v>40</v>
      </c>
      <c r="O148" s="90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6" t="s">
        <v>129</v>
      </c>
      <c r="AT148" s="226" t="s">
        <v>125</v>
      </c>
      <c r="AU148" s="226" t="s">
        <v>85</v>
      </c>
      <c r="AY148" s="16" t="s">
        <v>123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83</v>
      </c>
      <c r="BK148" s="227">
        <f>ROUND(I148*H148,2)</f>
        <v>0</v>
      </c>
      <c r="BL148" s="16" t="s">
        <v>129</v>
      </c>
      <c r="BM148" s="226" t="s">
        <v>166</v>
      </c>
    </row>
    <row r="149" s="2" customFormat="1" ht="33" customHeight="1">
      <c r="A149" s="37"/>
      <c r="B149" s="38"/>
      <c r="C149" s="214" t="s">
        <v>167</v>
      </c>
      <c r="D149" s="214" t="s">
        <v>125</v>
      </c>
      <c r="E149" s="215" t="s">
        <v>168</v>
      </c>
      <c r="F149" s="216" t="s">
        <v>169</v>
      </c>
      <c r="G149" s="217" t="s">
        <v>170</v>
      </c>
      <c r="H149" s="218">
        <v>64.799999999999997</v>
      </c>
      <c r="I149" s="219"/>
      <c r="J149" s="220">
        <f>ROUND(I149*H149,2)</f>
        <v>0</v>
      </c>
      <c r="K149" s="221"/>
      <c r="L149" s="43"/>
      <c r="M149" s="222" t="s">
        <v>1</v>
      </c>
      <c r="N149" s="223" t="s">
        <v>40</v>
      </c>
      <c r="O149" s="90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6" t="s">
        <v>129</v>
      </c>
      <c r="AT149" s="226" t="s">
        <v>125</v>
      </c>
      <c r="AU149" s="226" t="s">
        <v>85</v>
      </c>
      <c r="AY149" s="16" t="s">
        <v>123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83</v>
      </c>
      <c r="BK149" s="227">
        <f>ROUND(I149*H149,2)</f>
        <v>0</v>
      </c>
      <c r="BL149" s="16" t="s">
        <v>129</v>
      </c>
      <c r="BM149" s="226" t="s">
        <v>171</v>
      </c>
    </row>
    <row r="150" s="13" customFormat="1">
      <c r="A150" s="13"/>
      <c r="B150" s="228"/>
      <c r="C150" s="229"/>
      <c r="D150" s="230" t="s">
        <v>131</v>
      </c>
      <c r="E150" s="229"/>
      <c r="F150" s="232" t="s">
        <v>172</v>
      </c>
      <c r="G150" s="229"/>
      <c r="H150" s="233">
        <v>64.799999999999997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131</v>
      </c>
      <c r="AU150" s="239" t="s">
        <v>85</v>
      </c>
      <c r="AV150" s="13" t="s">
        <v>85</v>
      </c>
      <c r="AW150" s="13" t="s">
        <v>4</v>
      </c>
      <c r="AX150" s="13" t="s">
        <v>83</v>
      </c>
      <c r="AY150" s="239" t="s">
        <v>123</v>
      </c>
    </row>
    <row r="151" s="2" customFormat="1" ht="16.5" customHeight="1">
      <c r="A151" s="37"/>
      <c r="B151" s="38"/>
      <c r="C151" s="214" t="s">
        <v>173</v>
      </c>
      <c r="D151" s="214" t="s">
        <v>125</v>
      </c>
      <c r="E151" s="215" t="s">
        <v>174</v>
      </c>
      <c r="F151" s="216" t="s">
        <v>175</v>
      </c>
      <c r="G151" s="217" t="s">
        <v>140</v>
      </c>
      <c r="H151" s="218">
        <v>12.300000000000001</v>
      </c>
      <c r="I151" s="219"/>
      <c r="J151" s="220">
        <f>ROUND(I151*H151,2)</f>
        <v>0</v>
      </c>
      <c r="K151" s="221"/>
      <c r="L151" s="43"/>
      <c r="M151" s="222" t="s">
        <v>1</v>
      </c>
      <c r="N151" s="223" t="s">
        <v>40</v>
      </c>
      <c r="O151" s="90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6" t="s">
        <v>129</v>
      </c>
      <c r="AT151" s="226" t="s">
        <v>125</v>
      </c>
      <c r="AU151" s="226" t="s">
        <v>85</v>
      </c>
      <c r="AY151" s="16" t="s">
        <v>123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83</v>
      </c>
      <c r="BK151" s="227">
        <f>ROUND(I151*H151,2)</f>
        <v>0</v>
      </c>
      <c r="BL151" s="16" t="s">
        <v>129</v>
      </c>
      <c r="BM151" s="226" t="s">
        <v>176</v>
      </c>
    </row>
    <row r="152" s="13" customFormat="1">
      <c r="A152" s="13"/>
      <c r="B152" s="228"/>
      <c r="C152" s="229"/>
      <c r="D152" s="230" t="s">
        <v>131</v>
      </c>
      <c r="E152" s="231" t="s">
        <v>1</v>
      </c>
      <c r="F152" s="232" t="s">
        <v>177</v>
      </c>
      <c r="G152" s="229"/>
      <c r="H152" s="233">
        <v>12.300000000000001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131</v>
      </c>
      <c r="AU152" s="239" t="s">
        <v>85</v>
      </c>
      <c r="AV152" s="13" t="s">
        <v>85</v>
      </c>
      <c r="AW152" s="13" t="s">
        <v>31</v>
      </c>
      <c r="AX152" s="13" t="s">
        <v>83</v>
      </c>
      <c r="AY152" s="239" t="s">
        <v>123</v>
      </c>
    </row>
    <row r="153" s="2" customFormat="1" ht="37.8" customHeight="1">
      <c r="A153" s="37"/>
      <c r="B153" s="38"/>
      <c r="C153" s="214" t="s">
        <v>178</v>
      </c>
      <c r="D153" s="214" t="s">
        <v>125</v>
      </c>
      <c r="E153" s="215" t="s">
        <v>179</v>
      </c>
      <c r="F153" s="216" t="s">
        <v>180</v>
      </c>
      <c r="G153" s="217" t="s">
        <v>128</v>
      </c>
      <c r="H153" s="218">
        <v>92</v>
      </c>
      <c r="I153" s="219"/>
      <c r="J153" s="220">
        <f>ROUND(I153*H153,2)</f>
        <v>0</v>
      </c>
      <c r="K153" s="221"/>
      <c r="L153" s="43"/>
      <c r="M153" s="222" t="s">
        <v>1</v>
      </c>
      <c r="N153" s="223" t="s">
        <v>40</v>
      </c>
      <c r="O153" s="90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6" t="s">
        <v>129</v>
      </c>
      <c r="AT153" s="226" t="s">
        <v>125</v>
      </c>
      <c r="AU153" s="226" t="s">
        <v>85</v>
      </c>
      <c r="AY153" s="16" t="s">
        <v>123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83</v>
      </c>
      <c r="BK153" s="227">
        <f>ROUND(I153*H153,2)</f>
        <v>0</v>
      </c>
      <c r="BL153" s="16" t="s">
        <v>129</v>
      </c>
      <c r="BM153" s="226" t="s">
        <v>181</v>
      </c>
    </row>
    <row r="154" s="2" customFormat="1" ht="24.15" customHeight="1">
      <c r="A154" s="37"/>
      <c r="B154" s="38"/>
      <c r="C154" s="214" t="s">
        <v>8</v>
      </c>
      <c r="D154" s="214" t="s">
        <v>125</v>
      </c>
      <c r="E154" s="215" t="s">
        <v>182</v>
      </c>
      <c r="F154" s="216" t="s">
        <v>183</v>
      </c>
      <c r="G154" s="217" t="s">
        <v>128</v>
      </c>
      <c r="H154" s="218">
        <v>92</v>
      </c>
      <c r="I154" s="219"/>
      <c r="J154" s="220">
        <f>ROUND(I154*H154,2)</f>
        <v>0</v>
      </c>
      <c r="K154" s="221"/>
      <c r="L154" s="43"/>
      <c r="M154" s="222" t="s">
        <v>1</v>
      </c>
      <c r="N154" s="223" t="s">
        <v>40</v>
      </c>
      <c r="O154" s="90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6" t="s">
        <v>129</v>
      </c>
      <c r="AT154" s="226" t="s">
        <v>125</v>
      </c>
      <c r="AU154" s="226" t="s">
        <v>85</v>
      </c>
      <c r="AY154" s="16" t="s">
        <v>123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83</v>
      </c>
      <c r="BK154" s="227">
        <f>ROUND(I154*H154,2)</f>
        <v>0</v>
      </c>
      <c r="BL154" s="16" t="s">
        <v>129</v>
      </c>
      <c r="BM154" s="226" t="s">
        <v>184</v>
      </c>
    </row>
    <row r="155" s="2" customFormat="1" ht="16.5" customHeight="1">
      <c r="A155" s="37"/>
      <c r="B155" s="38"/>
      <c r="C155" s="251" t="s">
        <v>185</v>
      </c>
      <c r="D155" s="251" t="s">
        <v>186</v>
      </c>
      <c r="E155" s="252" t="s">
        <v>187</v>
      </c>
      <c r="F155" s="253" t="s">
        <v>188</v>
      </c>
      <c r="G155" s="254" t="s">
        <v>189</v>
      </c>
      <c r="H155" s="255">
        <v>1.8400000000000001</v>
      </c>
      <c r="I155" s="256"/>
      <c r="J155" s="257">
        <f>ROUND(I155*H155,2)</f>
        <v>0</v>
      </c>
      <c r="K155" s="258"/>
      <c r="L155" s="259"/>
      <c r="M155" s="260" t="s">
        <v>1</v>
      </c>
      <c r="N155" s="261" t="s">
        <v>40</v>
      </c>
      <c r="O155" s="90"/>
      <c r="P155" s="224">
        <f>O155*H155</f>
        <v>0</v>
      </c>
      <c r="Q155" s="224">
        <v>0.001</v>
      </c>
      <c r="R155" s="224">
        <f>Q155*H155</f>
        <v>0.0018400000000000001</v>
      </c>
      <c r="S155" s="224">
        <v>0</v>
      </c>
      <c r="T155" s="22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6" t="s">
        <v>163</v>
      </c>
      <c r="AT155" s="226" t="s">
        <v>186</v>
      </c>
      <c r="AU155" s="226" t="s">
        <v>85</v>
      </c>
      <c r="AY155" s="16" t="s">
        <v>123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6" t="s">
        <v>83</v>
      </c>
      <c r="BK155" s="227">
        <f>ROUND(I155*H155,2)</f>
        <v>0</v>
      </c>
      <c r="BL155" s="16" t="s">
        <v>129</v>
      </c>
      <c r="BM155" s="226" t="s">
        <v>190</v>
      </c>
    </row>
    <row r="156" s="13" customFormat="1">
      <c r="A156" s="13"/>
      <c r="B156" s="228"/>
      <c r="C156" s="229"/>
      <c r="D156" s="230" t="s">
        <v>131</v>
      </c>
      <c r="E156" s="229"/>
      <c r="F156" s="232" t="s">
        <v>191</v>
      </c>
      <c r="G156" s="229"/>
      <c r="H156" s="233">
        <v>1.8400000000000001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131</v>
      </c>
      <c r="AU156" s="239" t="s">
        <v>85</v>
      </c>
      <c r="AV156" s="13" t="s">
        <v>85</v>
      </c>
      <c r="AW156" s="13" t="s">
        <v>4</v>
      </c>
      <c r="AX156" s="13" t="s">
        <v>83</v>
      </c>
      <c r="AY156" s="239" t="s">
        <v>123</v>
      </c>
    </row>
    <row r="157" s="2" customFormat="1" ht="24.15" customHeight="1">
      <c r="A157" s="37"/>
      <c r="B157" s="38"/>
      <c r="C157" s="214" t="s">
        <v>192</v>
      </c>
      <c r="D157" s="214" t="s">
        <v>125</v>
      </c>
      <c r="E157" s="215" t="s">
        <v>193</v>
      </c>
      <c r="F157" s="216" t="s">
        <v>194</v>
      </c>
      <c r="G157" s="217" t="s">
        <v>128</v>
      </c>
      <c r="H157" s="218">
        <v>167.785</v>
      </c>
      <c r="I157" s="219"/>
      <c r="J157" s="220">
        <f>ROUND(I157*H157,2)</f>
        <v>0</v>
      </c>
      <c r="K157" s="221"/>
      <c r="L157" s="43"/>
      <c r="M157" s="222" t="s">
        <v>1</v>
      </c>
      <c r="N157" s="223" t="s">
        <v>40</v>
      </c>
      <c r="O157" s="90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6" t="s">
        <v>129</v>
      </c>
      <c r="AT157" s="226" t="s">
        <v>125</v>
      </c>
      <c r="AU157" s="226" t="s">
        <v>85</v>
      </c>
      <c r="AY157" s="16" t="s">
        <v>123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83</v>
      </c>
      <c r="BK157" s="227">
        <f>ROUND(I157*H157,2)</f>
        <v>0</v>
      </c>
      <c r="BL157" s="16" t="s">
        <v>129</v>
      </c>
      <c r="BM157" s="226" t="s">
        <v>195</v>
      </c>
    </row>
    <row r="158" s="13" customFormat="1">
      <c r="A158" s="13"/>
      <c r="B158" s="228"/>
      <c r="C158" s="229"/>
      <c r="D158" s="230" t="s">
        <v>131</v>
      </c>
      <c r="E158" s="231" t="s">
        <v>1</v>
      </c>
      <c r="F158" s="232" t="s">
        <v>196</v>
      </c>
      <c r="G158" s="229"/>
      <c r="H158" s="233">
        <v>145.90000000000001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131</v>
      </c>
      <c r="AU158" s="239" t="s">
        <v>85</v>
      </c>
      <c r="AV158" s="13" t="s">
        <v>85</v>
      </c>
      <c r="AW158" s="13" t="s">
        <v>31</v>
      </c>
      <c r="AX158" s="13" t="s">
        <v>83</v>
      </c>
      <c r="AY158" s="239" t="s">
        <v>123</v>
      </c>
    </row>
    <row r="159" s="13" customFormat="1">
      <c r="A159" s="13"/>
      <c r="B159" s="228"/>
      <c r="C159" s="229"/>
      <c r="D159" s="230" t="s">
        <v>131</v>
      </c>
      <c r="E159" s="229"/>
      <c r="F159" s="232" t="s">
        <v>197</v>
      </c>
      <c r="G159" s="229"/>
      <c r="H159" s="233">
        <v>167.785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131</v>
      </c>
      <c r="AU159" s="239" t="s">
        <v>85</v>
      </c>
      <c r="AV159" s="13" t="s">
        <v>85</v>
      </c>
      <c r="AW159" s="13" t="s">
        <v>4</v>
      </c>
      <c r="AX159" s="13" t="s">
        <v>83</v>
      </c>
      <c r="AY159" s="239" t="s">
        <v>123</v>
      </c>
    </row>
    <row r="160" s="12" customFormat="1" ht="22.8" customHeight="1">
      <c r="A160" s="12"/>
      <c r="B160" s="198"/>
      <c r="C160" s="199"/>
      <c r="D160" s="200" t="s">
        <v>74</v>
      </c>
      <c r="E160" s="212" t="s">
        <v>137</v>
      </c>
      <c r="F160" s="212" t="s">
        <v>198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SUM(P161:P164)</f>
        <v>0</v>
      </c>
      <c r="Q160" s="206"/>
      <c r="R160" s="207">
        <f>SUM(R161:R164)</f>
        <v>16.641821</v>
      </c>
      <c r="S160" s="206"/>
      <c r="T160" s="208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83</v>
      </c>
      <c r="AT160" s="210" t="s">
        <v>74</v>
      </c>
      <c r="AU160" s="210" t="s">
        <v>83</v>
      </c>
      <c r="AY160" s="209" t="s">
        <v>123</v>
      </c>
      <c r="BK160" s="211">
        <f>SUM(BK161:BK164)</f>
        <v>0</v>
      </c>
    </row>
    <row r="161" s="2" customFormat="1" ht="24.15" customHeight="1">
      <c r="A161" s="37"/>
      <c r="B161" s="38"/>
      <c r="C161" s="214" t="s">
        <v>199</v>
      </c>
      <c r="D161" s="214" t="s">
        <v>125</v>
      </c>
      <c r="E161" s="215" t="s">
        <v>200</v>
      </c>
      <c r="F161" s="216" t="s">
        <v>201</v>
      </c>
      <c r="G161" s="217" t="s">
        <v>135</v>
      </c>
      <c r="H161" s="218">
        <v>22.300000000000001</v>
      </c>
      <c r="I161" s="219"/>
      <c r="J161" s="220">
        <f>ROUND(I161*H161,2)</f>
        <v>0</v>
      </c>
      <c r="K161" s="221"/>
      <c r="L161" s="43"/>
      <c r="M161" s="222" t="s">
        <v>1</v>
      </c>
      <c r="N161" s="223" t="s">
        <v>40</v>
      </c>
      <c r="O161" s="90"/>
      <c r="P161" s="224">
        <f>O161*H161</f>
        <v>0</v>
      </c>
      <c r="Q161" s="224">
        <v>0.24127000000000001</v>
      </c>
      <c r="R161" s="224">
        <f>Q161*H161</f>
        <v>5.3803210000000004</v>
      </c>
      <c r="S161" s="224">
        <v>0</v>
      </c>
      <c r="T161" s="22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6" t="s">
        <v>129</v>
      </c>
      <c r="AT161" s="226" t="s">
        <v>125</v>
      </c>
      <c r="AU161" s="226" t="s">
        <v>85</v>
      </c>
      <c r="AY161" s="16" t="s">
        <v>123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83</v>
      </c>
      <c r="BK161" s="227">
        <f>ROUND(I161*H161,2)</f>
        <v>0</v>
      </c>
      <c r="BL161" s="16" t="s">
        <v>129</v>
      </c>
      <c r="BM161" s="226" t="s">
        <v>202</v>
      </c>
    </row>
    <row r="162" s="13" customFormat="1">
      <c r="A162" s="13"/>
      <c r="B162" s="228"/>
      <c r="C162" s="229"/>
      <c r="D162" s="230" t="s">
        <v>131</v>
      </c>
      <c r="E162" s="231" t="s">
        <v>1</v>
      </c>
      <c r="F162" s="232" t="s">
        <v>203</v>
      </c>
      <c r="G162" s="229"/>
      <c r="H162" s="233">
        <v>22.300000000000001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131</v>
      </c>
      <c r="AU162" s="239" t="s">
        <v>85</v>
      </c>
      <c r="AV162" s="13" t="s">
        <v>85</v>
      </c>
      <c r="AW162" s="13" t="s">
        <v>31</v>
      </c>
      <c r="AX162" s="13" t="s">
        <v>83</v>
      </c>
      <c r="AY162" s="239" t="s">
        <v>123</v>
      </c>
    </row>
    <row r="163" s="2" customFormat="1" ht="24.15" customHeight="1">
      <c r="A163" s="37"/>
      <c r="B163" s="38"/>
      <c r="C163" s="251" t="s">
        <v>204</v>
      </c>
      <c r="D163" s="251" t="s">
        <v>186</v>
      </c>
      <c r="E163" s="252" t="s">
        <v>205</v>
      </c>
      <c r="F163" s="253" t="s">
        <v>206</v>
      </c>
      <c r="G163" s="254" t="s">
        <v>207</v>
      </c>
      <c r="H163" s="255">
        <v>223</v>
      </c>
      <c r="I163" s="256"/>
      <c r="J163" s="257">
        <f>ROUND(I163*H163,2)</f>
        <v>0</v>
      </c>
      <c r="K163" s="258"/>
      <c r="L163" s="259"/>
      <c r="M163" s="260" t="s">
        <v>1</v>
      </c>
      <c r="N163" s="261" t="s">
        <v>40</v>
      </c>
      <c r="O163" s="90"/>
      <c r="P163" s="224">
        <f>O163*H163</f>
        <v>0</v>
      </c>
      <c r="Q163" s="224">
        <v>0.050500000000000003</v>
      </c>
      <c r="R163" s="224">
        <f>Q163*H163</f>
        <v>11.2615</v>
      </c>
      <c r="S163" s="224">
        <v>0</v>
      </c>
      <c r="T163" s="22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6" t="s">
        <v>163</v>
      </c>
      <c r="AT163" s="226" t="s">
        <v>186</v>
      </c>
      <c r="AU163" s="226" t="s">
        <v>85</v>
      </c>
      <c r="AY163" s="16" t="s">
        <v>123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6" t="s">
        <v>83</v>
      </c>
      <c r="BK163" s="227">
        <f>ROUND(I163*H163,2)</f>
        <v>0</v>
      </c>
      <c r="BL163" s="16" t="s">
        <v>129</v>
      </c>
      <c r="BM163" s="226" t="s">
        <v>208</v>
      </c>
    </row>
    <row r="164" s="13" customFormat="1">
      <c r="A164" s="13"/>
      <c r="B164" s="228"/>
      <c r="C164" s="229"/>
      <c r="D164" s="230" t="s">
        <v>131</v>
      </c>
      <c r="E164" s="229"/>
      <c r="F164" s="232" t="s">
        <v>209</v>
      </c>
      <c r="G164" s="229"/>
      <c r="H164" s="233">
        <v>223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131</v>
      </c>
      <c r="AU164" s="239" t="s">
        <v>85</v>
      </c>
      <c r="AV164" s="13" t="s">
        <v>85</v>
      </c>
      <c r="AW164" s="13" t="s">
        <v>4</v>
      </c>
      <c r="AX164" s="13" t="s">
        <v>83</v>
      </c>
      <c r="AY164" s="239" t="s">
        <v>123</v>
      </c>
    </row>
    <row r="165" s="12" customFormat="1" ht="22.8" customHeight="1">
      <c r="A165" s="12"/>
      <c r="B165" s="198"/>
      <c r="C165" s="199"/>
      <c r="D165" s="200" t="s">
        <v>74</v>
      </c>
      <c r="E165" s="212" t="s">
        <v>145</v>
      </c>
      <c r="F165" s="212" t="s">
        <v>210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SUM(P166:P179)</f>
        <v>0</v>
      </c>
      <c r="Q165" s="206"/>
      <c r="R165" s="207">
        <f>SUM(R166:R179)</f>
        <v>133.580116</v>
      </c>
      <c r="S165" s="206"/>
      <c r="T165" s="208">
        <f>SUM(T166:T179)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83</v>
      </c>
      <c r="AT165" s="210" t="s">
        <v>74</v>
      </c>
      <c r="AU165" s="210" t="s">
        <v>83</v>
      </c>
      <c r="AY165" s="209" t="s">
        <v>123</v>
      </c>
      <c r="BK165" s="211">
        <f>SUM(BK166:BK179)</f>
        <v>0</v>
      </c>
    </row>
    <row r="166" s="2" customFormat="1" ht="21.75" customHeight="1">
      <c r="A166" s="37"/>
      <c r="B166" s="38"/>
      <c r="C166" s="214" t="s">
        <v>211</v>
      </c>
      <c r="D166" s="214" t="s">
        <v>125</v>
      </c>
      <c r="E166" s="215" t="s">
        <v>212</v>
      </c>
      <c r="F166" s="216" t="s">
        <v>213</v>
      </c>
      <c r="G166" s="217" t="s">
        <v>128</v>
      </c>
      <c r="H166" s="218">
        <v>222.40000000000001</v>
      </c>
      <c r="I166" s="219"/>
      <c r="J166" s="220">
        <f>ROUND(I166*H166,2)</f>
        <v>0</v>
      </c>
      <c r="K166" s="221"/>
      <c r="L166" s="43"/>
      <c r="M166" s="222" t="s">
        <v>1</v>
      </c>
      <c r="N166" s="223" t="s">
        <v>40</v>
      </c>
      <c r="O166" s="90"/>
      <c r="P166" s="224">
        <f>O166*H166</f>
        <v>0</v>
      </c>
      <c r="Q166" s="224">
        <v>0.091999999999999998</v>
      </c>
      <c r="R166" s="224">
        <f>Q166*H166</f>
        <v>20.460799999999999</v>
      </c>
      <c r="S166" s="224">
        <v>0</v>
      </c>
      <c r="T166" s="22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6" t="s">
        <v>129</v>
      </c>
      <c r="AT166" s="226" t="s">
        <v>125</v>
      </c>
      <c r="AU166" s="226" t="s">
        <v>85</v>
      </c>
      <c r="AY166" s="16" t="s">
        <v>123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83</v>
      </c>
      <c r="BK166" s="227">
        <f>ROUND(I166*H166,2)</f>
        <v>0</v>
      </c>
      <c r="BL166" s="16" t="s">
        <v>129</v>
      </c>
      <c r="BM166" s="226" t="s">
        <v>214</v>
      </c>
    </row>
    <row r="167" s="13" customFormat="1">
      <c r="A167" s="13"/>
      <c r="B167" s="228"/>
      <c r="C167" s="229"/>
      <c r="D167" s="230" t="s">
        <v>131</v>
      </c>
      <c r="E167" s="231" t="s">
        <v>1</v>
      </c>
      <c r="F167" s="232" t="s">
        <v>196</v>
      </c>
      <c r="G167" s="229"/>
      <c r="H167" s="233">
        <v>145.90000000000001</v>
      </c>
      <c r="I167" s="234"/>
      <c r="J167" s="229"/>
      <c r="K167" s="229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131</v>
      </c>
      <c r="AU167" s="239" t="s">
        <v>85</v>
      </c>
      <c r="AV167" s="13" t="s">
        <v>85</v>
      </c>
      <c r="AW167" s="13" t="s">
        <v>31</v>
      </c>
      <c r="AX167" s="13" t="s">
        <v>75</v>
      </c>
      <c r="AY167" s="239" t="s">
        <v>123</v>
      </c>
    </row>
    <row r="168" s="13" customFormat="1">
      <c r="A168" s="13"/>
      <c r="B168" s="228"/>
      <c r="C168" s="229"/>
      <c r="D168" s="230" t="s">
        <v>131</v>
      </c>
      <c r="E168" s="231" t="s">
        <v>1</v>
      </c>
      <c r="F168" s="232" t="s">
        <v>132</v>
      </c>
      <c r="G168" s="229"/>
      <c r="H168" s="233">
        <v>76.5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131</v>
      </c>
      <c r="AU168" s="239" t="s">
        <v>85</v>
      </c>
      <c r="AV168" s="13" t="s">
        <v>85</v>
      </c>
      <c r="AW168" s="13" t="s">
        <v>31</v>
      </c>
      <c r="AX168" s="13" t="s">
        <v>75</v>
      </c>
      <c r="AY168" s="239" t="s">
        <v>123</v>
      </c>
    </row>
    <row r="169" s="14" customFormat="1">
      <c r="A169" s="14"/>
      <c r="B169" s="240"/>
      <c r="C169" s="241"/>
      <c r="D169" s="230" t="s">
        <v>131</v>
      </c>
      <c r="E169" s="242" t="s">
        <v>1</v>
      </c>
      <c r="F169" s="243" t="s">
        <v>151</v>
      </c>
      <c r="G169" s="241"/>
      <c r="H169" s="244">
        <v>222.40000000000001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131</v>
      </c>
      <c r="AU169" s="250" t="s">
        <v>85</v>
      </c>
      <c r="AV169" s="14" t="s">
        <v>129</v>
      </c>
      <c r="AW169" s="14" t="s">
        <v>31</v>
      </c>
      <c r="AX169" s="14" t="s">
        <v>83</v>
      </c>
      <c r="AY169" s="250" t="s">
        <v>123</v>
      </c>
    </row>
    <row r="170" s="2" customFormat="1" ht="24.15" customHeight="1">
      <c r="A170" s="37"/>
      <c r="B170" s="38"/>
      <c r="C170" s="214" t="s">
        <v>215</v>
      </c>
      <c r="D170" s="214" t="s">
        <v>125</v>
      </c>
      <c r="E170" s="215" t="s">
        <v>216</v>
      </c>
      <c r="F170" s="216" t="s">
        <v>217</v>
      </c>
      <c r="G170" s="217" t="s">
        <v>128</v>
      </c>
      <c r="H170" s="218">
        <v>160.49000000000001</v>
      </c>
      <c r="I170" s="219"/>
      <c r="J170" s="220">
        <f>ROUND(I170*H170,2)</f>
        <v>0</v>
      </c>
      <c r="K170" s="221"/>
      <c r="L170" s="43"/>
      <c r="M170" s="222" t="s">
        <v>1</v>
      </c>
      <c r="N170" s="223" t="s">
        <v>40</v>
      </c>
      <c r="O170" s="90"/>
      <c r="P170" s="224">
        <f>O170*H170</f>
        <v>0</v>
      </c>
      <c r="Q170" s="224">
        <v>0.46000000000000002</v>
      </c>
      <c r="R170" s="224">
        <f>Q170*H170</f>
        <v>73.825400000000002</v>
      </c>
      <c r="S170" s="224">
        <v>0</v>
      </c>
      <c r="T170" s="22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6" t="s">
        <v>129</v>
      </c>
      <c r="AT170" s="226" t="s">
        <v>125</v>
      </c>
      <c r="AU170" s="226" t="s">
        <v>85</v>
      </c>
      <c r="AY170" s="16" t="s">
        <v>123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6" t="s">
        <v>83</v>
      </c>
      <c r="BK170" s="227">
        <f>ROUND(I170*H170,2)</f>
        <v>0</v>
      </c>
      <c r="BL170" s="16" t="s">
        <v>129</v>
      </c>
      <c r="BM170" s="226" t="s">
        <v>218</v>
      </c>
    </row>
    <row r="171" s="13" customFormat="1">
      <c r="A171" s="13"/>
      <c r="B171" s="228"/>
      <c r="C171" s="229"/>
      <c r="D171" s="230" t="s">
        <v>131</v>
      </c>
      <c r="E171" s="231" t="s">
        <v>1</v>
      </c>
      <c r="F171" s="232" t="s">
        <v>196</v>
      </c>
      <c r="G171" s="229"/>
      <c r="H171" s="233">
        <v>145.90000000000001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131</v>
      </c>
      <c r="AU171" s="239" t="s">
        <v>85</v>
      </c>
      <c r="AV171" s="13" t="s">
        <v>85</v>
      </c>
      <c r="AW171" s="13" t="s">
        <v>31</v>
      </c>
      <c r="AX171" s="13" t="s">
        <v>83</v>
      </c>
      <c r="AY171" s="239" t="s">
        <v>123</v>
      </c>
    </row>
    <row r="172" s="13" customFormat="1">
      <c r="A172" s="13"/>
      <c r="B172" s="228"/>
      <c r="C172" s="229"/>
      <c r="D172" s="230" t="s">
        <v>131</v>
      </c>
      <c r="E172" s="229"/>
      <c r="F172" s="232" t="s">
        <v>219</v>
      </c>
      <c r="G172" s="229"/>
      <c r="H172" s="233">
        <v>160.49000000000001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131</v>
      </c>
      <c r="AU172" s="239" t="s">
        <v>85</v>
      </c>
      <c r="AV172" s="13" t="s">
        <v>85</v>
      </c>
      <c r="AW172" s="13" t="s">
        <v>4</v>
      </c>
      <c r="AX172" s="13" t="s">
        <v>83</v>
      </c>
      <c r="AY172" s="239" t="s">
        <v>123</v>
      </c>
    </row>
    <row r="173" s="2" customFormat="1" ht="33" customHeight="1">
      <c r="A173" s="37"/>
      <c r="B173" s="38"/>
      <c r="C173" s="214" t="s">
        <v>220</v>
      </c>
      <c r="D173" s="214" t="s">
        <v>125</v>
      </c>
      <c r="E173" s="215" t="s">
        <v>221</v>
      </c>
      <c r="F173" s="216" t="s">
        <v>222</v>
      </c>
      <c r="G173" s="217" t="s">
        <v>128</v>
      </c>
      <c r="H173" s="218">
        <v>222.40000000000001</v>
      </c>
      <c r="I173" s="219"/>
      <c r="J173" s="220">
        <f>ROUND(I173*H173,2)</f>
        <v>0</v>
      </c>
      <c r="K173" s="221"/>
      <c r="L173" s="43"/>
      <c r="M173" s="222" t="s">
        <v>1</v>
      </c>
      <c r="N173" s="223" t="s">
        <v>40</v>
      </c>
      <c r="O173" s="90"/>
      <c r="P173" s="224">
        <f>O173*H173</f>
        <v>0</v>
      </c>
      <c r="Q173" s="224">
        <v>0.089219999999999994</v>
      </c>
      <c r="R173" s="224">
        <f>Q173*H173</f>
        <v>19.842527999999998</v>
      </c>
      <c r="S173" s="224">
        <v>0</v>
      </c>
      <c r="T173" s="22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6" t="s">
        <v>129</v>
      </c>
      <c r="AT173" s="226" t="s">
        <v>125</v>
      </c>
      <c r="AU173" s="226" t="s">
        <v>85</v>
      </c>
      <c r="AY173" s="16" t="s">
        <v>123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6" t="s">
        <v>83</v>
      </c>
      <c r="BK173" s="227">
        <f>ROUND(I173*H173,2)</f>
        <v>0</v>
      </c>
      <c r="BL173" s="16" t="s">
        <v>129</v>
      </c>
      <c r="BM173" s="226" t="s">
        <v>223</v>
      </c>
    </row>
    <row r="174" s="13" customFormat="1">
      <c r="A174" s="13"/>
      <c r="B174" s="228"/>
      <c r="C174" s="229"/>
      <c r="D174" s="230" t="s">
        <v>131</v>
      </c>
      <c r="E174" s="231" t="s">
        <v>1</v>
      </c>
      <c r="F174" s="232" t="s">
        <v>196</v>
      </c>
      <c r="G174" s="229"/>
      <c r="H174" s="233">
        <v>145.90000000000001</v>
      </c>
      <c r="I174" s="234"/>
      <c r="J174" s="229"/>
      <c r="K174" s="229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131</v>
      </c>
      <c r="AU174" s="239" t="s">
        <v>85</v>
      </c>
      <c r="AV174" s="13" t="s">
        <v>85</v>
      </c>
      <c r="AW174" s="13" t="s">
        <v>31</v>
      </c>
      <c r="AX174" s="13" t="s">
        <v>75</v>
      </c>
      <c r="AY174" s="239" t="s">
        <v>123</v>
      </c>
    </row>
    <row r="175" s="13" customFormat="1">
      <c r="A175" s="13"/>
      <c r="B175" s="228"/>
      <c r="C175" s="229"/>
      <c r="D175" s="230" t="s">
        <v>131</v>
      </c>
      <c r="E175" s="231" t="s">
        <v>1</v>
      </c>
      <c r="F175" s="232" t="s">
        <v>132</v>
      </c>
      <c r="G175" s="229"/>
      <c r="H175" s="233">
        <v>76.5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131</v>
      </c>
      <c r="AU175" s="239" t="s">
        <v>85</v>
      </c>
      <c r="AV175" s="13" t="s">
        <v>85</v>
      </c>
      <c r="AW175" s="13" t="s">
        <v>31</v>
      </c>
      <c r="AX175" s="13" t="s">
        <v>75</v>
      </c>
      <c r="AY175" s="239" t="s">
        <v>123</v>
      </c>
    </row>
    <row r="176" s="14" customFormat="1">
      <c r="A176" s="14"/>
      <c r="B176" s="240"/>
      <c r="C176" s="241"/>
      <c r="D176" s="230" t="s">
        <v>131</v>
      </c>
      <c r="E176" s="242" t="s">
        <v>1</v>
      </c>
      <c r="F176" s="243" t="s">
        <v>151</v>
      </c>
      <c r="G176" s="241"/>
      <c r="H176" s="244">
        <v>222.40000000000001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131</v>
      </c>
      <c r="AU176" s="250" t="s">
        <v>85</v>
      </c>
      <c r="AV176" s="14" t="s">
        <v>129</v>
      </c>
      <c r="AW176" s="14" t="s">
        <v>31</v>
      </c>
      <c r="AX176" s="14" t="s">
        <v>83</v>
      </c>
      <c r="AY176" s="250" t="s">
        <v>123</v>
      </c>
    </row>
    <row r="177" s="2" customFormat="1" ht="24.15" customHeight="1">
      <c r="A177" s="37"/>
      <c r="B177" s="38"/>
      <c r="C177" s="251" t="s">
        <v>224</v>
      </c>
      <c r="D177" s="251" t="s">
        <v>186</v>
      </c>
      <c r="E177" s="252" t="s">
        <v>225</v>
      </c>
      <c r="F177" s="253" t="s">
        <v>226</v>
      </c>
      <c r="G177" s="254" t="s">
        <v>128</v>
      </c>
      <c r="H177" s="255">
        <v>147.35900000000001</v>
      </c>
      <c r="I177" s="256"/>
      <c r="J177" s="257">
        <f>ROUND(I177*H177,2)</f>
        <v>0</v>
      </c>
      <c r="K177" s="258"/>
      <c r="L177" s="259"/>
      <c r="M177" s="260" t="s">
        <v>1</v>
      </c>
      <c r="N177" s="261" t="s">
        <v>40</v>
      </c>
      <c r="O177" s="90"/>
      <c r="P177" s="224">
        <f>O177*H177</f>
        <v>0</v>
      </c>
      <c r="Q177" s="224">
        <v>0.13200000000000001</v>
      </c>
      <c r="R177" s="224">
        <f>Q177*H177</f>
        <v>19.451388000000001</v>
      </c>
      <c r="S177" s="224">
        <v>0</v>
      </c>
      <c r="T177" s="22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6" t="s">
        <v>163</v>
      </c>
      <c r="AT177" s="226" t="s">
        <v>186</v>
      </c>
      <c r="AU177" s="226" t="s">
        <v>85</v>
      </c>
      <c r="AY177" s="16" t="s">
        <v>123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6" t="s">
        <v>83</v>
      </c>
      <c r="BK177" s="227">
        <f>ROUND(I177*H177,2)</f>
        <v>0</v>
      </c>
      <c r="BL177" s="16" t="s">
        <v>129</v>
      </c>
      <c r="BM177" s="226" t="s">
        <v>227</v>
      </c>
    </row>
    <row r="178" s="13" customFormat="1">
      <c r="A178" s="13"/>
      <c r="B178" s="228"/>
      <c r="C178" s="229"/>
      <c r="D178" s="230" t="s">
        <v>131</v>
      </c>
      <c r="E178" s="231" t="s">
        <v>1</v>
      </c>
      <c r="F178" s="232" t="s">
        <v>196</v>
      </c>
      <c r="G178" s="229"/>
      <c r="H178" s="233">
        <v>145.90000000000001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131</v>
      </c>
      <c r="AU178" s="239" t="s">
        <v>85</v>
      </c>
      <c r="AV178" s="13" t="s">
        <v>85</v>
      </c>
      <c r="AW178" s="13" t="s">
        <v>31</v>
      </c>
      <c r="AX178" s="13" t="s">
        <v>83</v>
      </c>
      <c r="AY178" s="239" t="s">
        <v>123</v>
      </c>
    </row>
    <row r="179" s="13" customFormat="1">
      <c r="A179" s="13"/>
      <c r="B179" s="228"/>
      <c r="C179" s="229"/>
      <c r="D179" s="230" t="s">
        <v>131</v>
      </c>
      <c r="E179" s="229"/>
      <c r="F179" s="232" t="s">
        <v>228</v>
      </c>
      <c r="G179" s="229"/>
      <c r="H179" s="233">
        <v>147.35900000000001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131</v>
      </c>
      <c r="AU179" s="239" t="s">
        <v>85</v>
      </c>
      <c r="AV179" s="13" t="s">
        <v>85</v>
      </c>
      <c r="AW179" s="13" t="s">
        <v>4</v>
      </c>
      <c r="AX179" s="13" t="s">
        <v>83</v>
      </c>
      <c r="AY179" s="239" t="s">
        <v>123</v>
      </c>
    </row>
    <row r="180" s="12" customFormat="1" ht="22.8" customHeight="1">
      <c r="A180" s="12"/>
      <c r="B180" s="198"/>
      <c r="C180" s="199"/>
      <c r="D180" s="200" t="s">
        <v>74</v>
      </c>
      <c r="E180" s="212" t="s">
        <v>167</v>
      </c>
      <c r="F180" s="212" t="s">
        <v>229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SUM(P181:P186)</f>
        <v>0</v>
      </c>
      <c r="Q180" s="206"/>
      <c r="R180" s="207">
        <f>SUM(R181:R186)</f>
        <v>17.349266000000004</v>
      </c>
      <c r="S180" s="206"/>
      <c r="T180" s="208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83</v>
      </c>
      <c r="AT180" s="210" t="s">
        <v>74</v>
      </c>
      <c r="AU180" s="210" t="s">
        <v>83</v>
      </c>
      <c r="AY180" s="209" t="s">
        <v>123</v>
      </c>
      <c r="BK180" s="211">
        <f>SUM(BK181:BK186)</f>
        <v>0</v>
      </c>
    </row>
    <row r="181" s="2" customFormat="1" ht="33" customHeight="1">
      <c r="A181" s="37"/>
      <c r="B181" s="38"/>
      <c r="C181" s="214" t="s">
        <v>7</v>
      </c>
      <c r="D181" s="214" t="s">
        <v>125</v>
      </c>
      <c r="E181" s="215" t="s">
        <v>230</v>
      </c>
      <c r="F181" s="216" t="s">
        <v>231</v>
      </c>
      <c r="G181" s="217" t="s">
        <v>135</v>
      </c>
      <c r="H181" s="218">
        <v>79.5</v>
      </c>
      <c r="I181" s="219"/>
      <c r="J181" s="220">
        <f>ROUND(I181*H181,2)</f>
        <v>0</v>
      </c>
      <c r="K181" s="221"/>
      <c r="L181" s="43"/>
      <c r="M181" s="222" t="s">
        <v>1</v>
      </c>
      <c r="N181" s="223" t="s">
        <v>40</v>
      </c>
      <c r="O181" s="90"/>
      <c r="P181" s="224">
        <f>O181*H181</f>
        <v>0</v>
      </c>
      <c r="Q181" s="224">
        <v>0.16850000000000001</v>
      </c>
      <c r="R181" s="224">
        <f>Q181*H181</f>
        <v>13.395750000000001</v>
      </c>
      <c r="S181" s="224">
        <v>0</v>
      </c>
      <c r="T181" s="22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6" t="s">
        <v>129</v>
      </c>
      <c r="AT181" s="226" t="s">
        <v>125</v>
      </c>
      <c r="AU181" s="226" t="s">
        <v>85</v>
      </c>
      <c r="AY181" s="16" t="s">
        <v>123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6" t="s">
        <v>83</v>
      </c>
      <c r="BK181" s="227">
        <f>ROUND(I181*H181,2)</f>
        <v>0</v>
      </c>
      <c r="BL181" s="16" t="s">
        <v>129</v>
      </c>
      <c r="BM181" s="226" t="s">
        <v>232</v>
      </c>
    </row>
    <row r="182" s="13" customFormat="1">
      <c r="A182" s="13"/>
      <c r="B182" s="228"/>
      <c r="C182" s="229"/>
      <c r="D182" s="230" t="s">
        <v>131</v>
      </c>
      <c r="E182" s="231" t="s">
        <v>1</v>
      </c>
      <c r="F182" s="232" t="s">
        <v>233</v>
      </c>
      <c r="G182" s="229"/>
      <c r="H182" s="233">
        <v>79.5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131</v>
      </c>
      <c r="AU182" s="239" t="s">
        <v>85</v>
      </c>
      <c r="AV182" s="13" t="s">
        <v>85</v>
      </c>
      <c r="AW182" s="13" t="s">
        <v>31</v>
      </c>
      <c r="AX182" s="13" t="s">
        <v>83</v>
      </c>
      <c r="AY182" s="239" t="s">
        <v>123</v>
      </c>
    </row>
    <row r="183" s="2" customFormat="1" ht="16.5" customHeight="1">
      <c r="A183" s="37"/>
      <c r="B183" s="38"/>
      <c r="C183" s="251" t="s">
        <v>234</v>
      </c>
      <c r="D183" s="251" t="s">
        <v>186</v>
      </c>
      <c r="E183" s="252" t="s">
        <v>235</v>
      </c>
      <c r="F183" s="253" t="s">
        <v>236</v>
      </c>
      <c r="G183" s="254" t="s">
        <v>135</v>
      </c>
      <c r="H183" s="255">
        <v>50.200000000000003</v>
      </c>
      <c r="I183" s="256"/>
      <c r="J183" s="257">
        <f>ROUND(I183*H183,2)</f>
        <v>0</v>
      </c>
      <c r="K183" s="258"/>
      <c r="L183" s="259"/>
      <c r="M183" s="260" t="s">
        <v>1</v>
      </c>
      <c r="N183" s="261" t="s">
        <v>40</v>
      </c>
      <c r="O183" s="90"/>
      <c r="P183" s="224">
        <f>O183*H183</f>
        <v>0</v>
      </c>
      <c r="Q183" s="224">
        <v>0.045999999999999999</v>
      </c>
      <c r="R183" s="224">
        <f>Q183*H183</f>
        <v>2.3092000000000001</v>
      </c>
      <c r="S183" s="224">
        <v>0</v>
      </c>
      <c r="T183" s="22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6" t="s">
        <v>163</v>
      </c>
      <c r="AT183" s="226" t="s">
        <v>186</v>
      </c>
      <c r="AU183" s="226" t="s">
        <v>85</v>
      </c>
      <c r="AY183" s="16" t="s">
        <v>123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6" t="s">
        <v>83</v>
      </c>
      <c r="BK183" s="227">
        <f>ROUND(I183*H183,2)</f>
        <v>0</v>
      </c>
      <c r="BL183" s="16" t="s">
        <v>129</v>
      </c>
      <c r="BM183" s="226" t="s">
        <v>237</v>
      </c>
    </row>
    <row r="184" s="13" customFormat="1">
      <c r="A184" s="13"/>
      <c r="B184" s="228"/>
      <c r="C184" s="229"/>
      <c r="D184" s="230" t="s">
        <v>131</v>
      </c>
      <c r="E184" s="231" t="s">
        <v>1</v>
      </c>
      <c r="F184" s="232" t="s">
        <v>238</v>
      </c>
      <c r="G184" s="229"/>
      <c r="H184" s="233">
        <v>50.200000000000003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131</v>
      </c>
      <c r="AU184" s="239" t="s">
        <v>85</v>
      </c>
      <c r="AV184" s="13" t="s">
        <v>85</v>
      </c>
      <c r="AW184" s="13" t="s">
        <v>31</v>
      </c>
      <c r="AX184" s="13" t="s">
        <v>83</v>
      </c>
      <c r="AY184" s="239" t="s">
        <v>123</v>
      </c>
    </row>
    <row r="185" s="2" customFormat="1" ht="16.5" customHeight="1">
      <c r="A185" s="37"/>
      <c r="B185" s="38"/>
      <c r="C185" s="251" t="s">
        <v>239</v>
      </c>
      <c r="D185" s="251" t="s">
        <v>186</v>
      </c>
      <c r="E185" s="252" t="s">
        <v>240</v>
      </c>
      <c r="F185" s="253" t="s">
        <v>241</v>
      </c>
      <c r="G185" s="254" t="s">
        <v>135</v>
      </c>
      <c r="H185" s="255">
        <v>29.300000000000001</v>
      </c>
      <c r="I185" s="256"/>
      <c r="J185" s="257">
        <f>ROUND(I185*H185,2)</f>
        <v>0</v>
      </c>
      <c r="K185" s="258"/>
      <c r="L185" s="259"/>
      <c r="M185" s="260" t="s">
        <v>1</v>
      </c>
      <c r="N185" s="261" t="s">
        <v>40</v>
      </c>
      <c r="O185" s="90"/>
      <c r="P185" s="224">
        <f>O185*H185</f>
        <v>0</v>
      </c>
      <c r="Q185" s="224">
        <v>0.056120000000000003</v>
      </c>
      <c r="R185" s="224">
        <f>Q185*H185</f>
        <v>1.6443160000000001</v>
      </c>
      <c r="S185" s="224">
        <v>0</v>
      </c>
      <c r="T185" s="22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6" t="s">
        <v>163</v>
      </c>
      <c r="AT185" s="226" t="s">
        <v>186</v>
      </c>
      <c r="AU185" s="226" t="s">
        <v>85</v>
      </c>
      <c r="AY185" s="16" t="s">
        <v>123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6" t="s">
        <v>83</v>
      </c>
      <c r="BK185" s="227">
        <f>ROUND(I185*H185,2)</f>
        <v>0</v>
      </c>
      <c r="BL185" s="16" t="s">
        <v>129</v>
      </c>
      <c r="BM185" s="226" t="s">
        <v>242</v>
      </c>
    </row>
    <row r="186" s="13" customFormat="1">
      <c r="A186" s="13"/>
      <c r="B186" s="228"/>
      <c r="C186" s="229"/>
      <c r="D186" s="230" t="s">
        <v>131</v>
      </c>
      <c r="E186" s="231" t="s">
        <v>1</v>
      </c>
      <c r="F186" s="232" t="s">
        <v>243</v>
      </c>
      <c r="G186" s="229"/>
      <c r="H186" s="233">
        <v>29.300000000000001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131</v>
      </c>
      <c r="AU186" s="239" t="s">
        <v>85</v>
      </c>
      <c r="AV186" s="13" t="s">
        <v>85</v>
      </c>
      <c r="AW186" s="13" t="s">
        <v>31</v>
      </c>
      <c r="AX186" s="13" t="s">
        <v>83</v>
      </c>
      <c r="AY186" s="239" t="s">
        <v>123</v>
      </c>
    </row>
    <row r="187" s="12" customFormat="1" ht="22.8" customHeight="1">
      <c r="A187" s="12"/>
      <c r="B187" s="198"/>
      <c r="C187" s="199"/>
      <c r="D187" s="200" t="s">
        <v>74</v>
      </c>
      <c r="E187" s="212" t="s">
        <v>244</v>
      </c>
      <c r="F187" s="212" t="s">
        <v>245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SUM(P188:P192)</f>
        <v>0</v>
      </c>
      <c r="Q187" s="206"/>
      <c r="R187" s="207">
        <f>SUM(R188:R192)</f>
        <v>0</v>
      </c>
      <c r="S187" s="206"/>
      <c r="T187" s="208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83</v>
      </c>
      <c r="AT187" s="210" t="s">
        <v>74</v>
      </c>
      <c r="AU187" s="210" t="s">
        <v>83</v>
      </c>
      <c r="AY187" s="209" t="s">
        <v>123</v>
      </c>
      <c r="BK187" s="211">
        <f>SUM(BK188:BK192)</f>
        <v>0</v>
      </c>
    </row>
    <row r="188" s="2" customFormat="1" ht="16.5" customHeight="1">
      <c r="A188" s="37"/>
      <c r="B188" s="38"/>
      <c r="C188" s="214" t="s">
        <v>246</v>
      </c>
      <c r="D188" s="214" t="s">
        <v>125</v>
      </c>
      <c r="E188" s="215" t="s">
        <v>247</v>
      </c>
      <c r="F188" s="216" t="s">
        <v>248</v>
      </c>
      <c r="G188" s="217" t="s">
        <v>170</v>
      </c>
      <c r="H188" s="218">
        <v>10.272</v>
      </c>
      <c r="I188" s="219"/>
      <c r="J188" s="220">
        <f>ROUND(I188*H188,2)</f>
        <v>0</v>
      </c>
      <c r="K188" s="221"/>
      <c r="L188" s="43"/>
      <c r="M188" s="222" t="s">
        <v>1</v>
      </c>
      <c r="N188" s="223" t="s">
        <v>40</v>
      </c>
      <c r="O188" s="90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6" t="s">
        <v>129</v>
      </c>
      <c r="AT188" s="226" t="s">
        <v>125</v>
      </c>
      <c r="AU188" s="226" t="s">
        <v>85</v>
      </c>
      <c r="AY188" s="16" t="s">
        <v>123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83</v>
      </c>
      <c r="BK188" s="227">
        <f>ROUND(I188*H188,2)</f>
        <v>0</v>
      </c>
      <c r="BL188" s="16" t="s">
        <v>129</v>
      </c>
      <c r="BM188" s="226" t="s">
        <v>249</v>
      </c>
    </row>
    <row r="189" s="2" customFormat="1" ht="24.15" customHeight="1">
      <c r="A189" s="37"/>
      <c r="B189" s="38"/>
      <c r="C189" s="214" t="s">
        <v>250</v>
      </c>
      <c r="D189" s="214" t="s">
        <v>125</v>
      </c>
      <c r="E189" s="215" t="s">
        <v>251</v>
      </c>
      <c r="F189" s="216" t="s">
        <v>252</v>
      </c>
      <c r="G189" s="217" t="s">
        <v>170</v>
      </c>
      <c r="H189" s="218">
        <v>112.992</v>
      </c>
      <c r="I189" s="219"/>
      <c r="J189" s="220">
        <f>ROUND(I189*H189,2)</f>
        <v>0</v>
      </c>
      <c r="K189" s="221"/>
      <c r="L189" s="43"/>
      <c r="M189" s="222" t="s">
        <v>1</v>
      </c>
      <c r="N189" s="223" t="s">
        <v>40</v>
      </c>
      <c r="O189" s="90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6" t="s">
        <v>129</v>
      </c>
      <c r="AT189" s="226" t="s">
        <v>125</v>
      </c>
      <c r="AU189" s="226" t="s">
        <v>85</v>
      </c>
      <c r="AY189" s="16" t="s">
        <v>123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83</v>
      </c>
      <c r="BK189" s="227">
        <f>ROUND(I189*H189,2)</f>
        <v>0</v>
      </c>
      <c r="BL189" s="16" t="s">
        <v>129</v>
      </c>
      <c r="BM189" s="226" t="s">
        <v>253</v>
      </c>
    </row>
    <row r="190" s="13" customFormat="1">
      <c r="A190" s="13"/>
      <c r="B190" s="228"/>
      <c r="C190" s="229"/>
      <c r="D190" s="230" t="s">
        <v>131</v>
      </c>
      <c r="E190" s="229"/>
      <c r="F190" s="232" t="s">
        <v>254</v>
      </c>
      <c r="G190" s="229"/>
      <c r="H190" s="233">
        <v>112.992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131</v>
      </c>
      <c r="AU190" s="239" t="s">
        <v>85</v>
      </c>
      <c r="AV190" s="13" t="s">
        <v>85</v>
      </c>
      <c r="AW190" s="13" t="s">
        <v>4</v>
      </c>
      <c r="AX190" s="13" t="s">
        <v>83</v>
      </c>
      <c r="AY190" s="239" t="s">
        <v>123</v>
      </c>
    </row>
    <row r="191" s="2" customFormat="1" ht="33" customHeight="1">
      <c r="A191" s="37"/>
      <c r="B191" s="38"/>
      <c r="C191" s="214" t="s">
        <v>255</v>
      </c>
      <c r="D191" s="214" t="s">
        <v>125</v>
      </c>
      <c r="E191" s="215" t="s">
        <v>256</v>
      </c>
      <c r="F191" s="216" t="s">
        <v>257</v>
      </c>
      <c r="G191" s="217" t="s">
        <v>170</v>
      </c>
      <c r="H191" s="218">
        <v>10.25</v>
      </c>
      <c r="I191" s="219"/>
      <c r="J191" s="220">
        <f>ROUND(I191*H191,2)</f>
        <v>0</v>
      </c>
      <c r="K191" s="221"/>
      <c r="L191" s="43"/>
      <c r="M191" s="222" t="s">
        <v>1</v>
      </c>
      <c r="N191" s="223" t="s">
        <v>40</v>
      </c>
      <c r="O191" s="90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6" t="s">
        <v>129</v>
      </c>
      <c r="AT191" s="226" t="s">
        <v>125</v>
      </c>
      <c r="AU191" s="226" t="s">
        <v>85</v>
      </c>
      <c r="AY191" s="16" t="s">
        <v>123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83</v>
      </c>
      <c r="BK191" s="227">
        <f>ROUND(I191*H191,2)</f>
        <v>0</v>
      </c>
      <c r="BL191" s="16" t="s">
        <v>129</v>
      </c>
      <c r="BM191" s="226" t="s">
        <v>258</v>
      </c>
    </row>
    <row r="192" s="13" customFormat="1">
      <c r="A192" s="13"/>
      <c r="B192" s="228"/>
      <c r="C192" s="229"/>
      <c r="D192" s="230" t="s">
        <v>131</v>
      </c>
      <c r="E192" s="231" t="s">
        <v>1</v>
      </c>
      <c r="F192" s="232" t="s">
        <v>259</v>
      </c>
      <c r="G192" s="229"/>
      <c r="H192" s="233">
        <v>10.25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131</v>
      </c>
      <c r="AU192" s="239" t="s">
        <v>85</v>
      </c>
      <c r="AV192" s="13" t="s">
        <v>85</v>
      </c>
      <c r="AW192" s="13" t="s">
        <v>31</v>
      </c>
      <c r="AX192" s="13" t="s">
        <v>83</v>
      </c>
      <c r="AY192" s="239" t="s">
        <v>123</v>
      </c>
    </row>
    <row r="193" s="12" customFormat="1" ht="22.8" customHeight="1">
      <c r="A193" s="12"/>
      <c r="B193" s="198"/>
      <c r="C193" s="199"/>
      <c r="D193" s="200" t="s">
        <v>74</v>
      </c>
      <c r="E193" s="212" t="s">
        <v>260</v>
      </c>
      <c r="F193" s="212" t="s">
        <v>261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83</v>
      </c>
      <c r="AT193" s="210" t="s">
        <v>74</v>
      </c>
      <c r="AU193" s="210" t="s">
        <v>83</v>
      </c>
      <c r="AY193" s="209" t="s">
        <v>123</v>
      </c>
      <c r="BK193" s="211">
        <f>BK194</f>
        <v>0</v>
      </c>
    </row>
    <row r="194" s="2" customFormat="1" ht="24.15" customHeight="1">
      <c r="A194" s="37"/>
      <c r="B194" s="38"/>
      <c r="C194" s="214" t="s">
        <v>262</v>
      </c>
      <c r="D194" s="214" t="s">
        <v>125</v>
      </c>
      <c r="E194" s="215" t="s">
        <v>263</v>
      </c>
      <c r="F194" s="216" t="s">
        <v>264</v>
      </c>
      <c r="G194" s="217" t="s">
        <v>170</v>
      </c>
      <c r="H194" s="218">
        <v>167.57300000000001</v>
      </c>
      <c r="I194" s="219"/>
      <c r="J194" s="220">
        <f>ROUND(I194*H194,2)</f>
        <v>0</v>
      </c>
      <c r="K194" s="221"/>
      <c r="L194" s="43"/>
      <c r="M194" s="222" t="s">
        <v>1</v>
      </c>
      <c r="N194" s="223" t="s">
        <v>40</v>
      </c>
      <c r="O194" s="90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6" t="s">
        <v>129</v>
      </c>
      <c r="AT194" s="226" t="s">
        <v>125</v>
      </c>
      <c r="AU194" s="226" t="s">
        <v>85</v>
      </c>
      <c r="AY194" s="16" t="s">
        <v>123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83</v>
      </c>
      <c r="BK194" s="227">
        <f>ROUND(I194*H194,2)</f>
        <v>0</v>
      </c>
      <c r="BL194" s="16" t="s">
        <v>129</v>
      </c>
      <c r="BM194" s="226" t="s">
        <v>265</v>
      </c>
    </row>
    <row r="195" s="12" customFormat="1" ht="25.92" customHeight="1">
      <c r="A195" s="12"/>
      <c r="B195" s="198"/>
      <c r="C195" s="199"/>
      <c r="D195" s="200" t="s">
        <v>74</v>
      </c>
      <c r="E195" s="201" t="s">
        <v>266</v>
      </c>
      <c r="F195" s="201" t="s">
        <v>267</v>
      </c>
      <c r="G195" s="199"/>
      <c r="H195" s="199"/>
      <c r="I195" s="202"/>
      <c r="J195" s="203">
        <f>BK195</f>
        <v>0</v>
      </c>
      <c r="K195" s="199"/>
      <c r="L195" s="204"/>
      <c r="M195" s="205"/>
      <c r="N195" s="206"/>
      <c r="O195" s="206"/>
      <c r="P195" s="207">
        <f>P196+P200</f>
        <v>0</v>
      </c>
      <c r="Q195" s="206"/>
      <c r="R195" s="207">
        <f>R196+R200</f>
        <v>0.11437863999999999</v>
      </c>
      <c r="S195" s="206"/>
      <c r="T195" s="208">
        <f>T196+T200</f>
        <v>0.021999999999999999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85</v>
      </c>
      <c r="AT195" s="210" t="s">
        <v>74</v>
      </c>
      <c r="AU195" s="210" t="s">
        <v>75</v>
      </c>
      <c r="AY195" s="209" t="s">
        <v>123</v>
      </c>
      <c r="BK195" s="211">
        <f>BK196+BK200</f>
        <v>0</v>
      </c>
    </row>
    <row r="196" s="12" customFormat="1" ht="22.8" customHeight="1">
      <c r="A196" s="12"/>
      <c r="B196" s="198"/>
      <c r="C196" s="199"/>
      <c r="D196" s="200" t="s">
        <v>74</v>
      </c>
      <c r="E196" s="212" t="s">
        <v>268</v>
      </c>
      <c r="F196" s="212" t="s">
        <v>269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SUM(P197:P199)</f>
        <v>0</v>
      </c>
      <c r="Q196" s="206"/>
      <c r="R196" s="207">
        <f>SUM(R197:R199)</f>
        <v>0.11437863999999999</v>
      </c>
      <c r="S196" s="206"/>
      <c r="T196" s="208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85</v>
      </c>
      <c r="AT196" s="210" t="s">
        <v>74</v>
      </c>
      <c r="AU196" s="210" t="s">
        <v>83</v>
      </c>
      <c r="AY196" s="209" t="s">
        <v>123</v>
      </c>
      <c r="BK196" s="211">
        <f>SUM(BK197:BK199)</f>
        <v>0</v>
      </c>
    </row>
    <row r="197" s="2" customFormat="1" ht="24.15" customHeight="1">
      <c r="A197" s="37"/>
      <c r="B197" s="38"/>
      <c r="C197" s="214" t="s">
        <v>270</v>
      </c>
      <c r="D197" s="214" t="s">
        <v>125</v>
      </c>
      <c r="E197" s="215" t="s">
        <v>271</v>
      </c>
      <c r="F197" s="216" t="s">
        <v>272</v>
      </c>
      <c r="G197" s="217" t="s">
        <v>128</v>
      </c>
      <c r="H197" s="218">
        <v>57.5</v>
      </c>
      <c r="I197" s="219"/>
      <c r="J197" s="220">
        <f>ROUND(I197*H197,2)</f>
        <v>0</v>
      </c>
      <c r="K197" s="221"/>
      <c r="L197" s="43"/>
      <c r="M197" s="222" t="s">
        <v>1</v>
      </c>
      <c r="N197" s="223" t="s">
        <v>40</v>
      </c>
      <c r="O197" s="90"/>
      <c r="P197" s="224">
        <f>O197*H197</f>
        <v>0</v>
      </c>
      <c r="Q197" s="224">
        <v>6.0000000000000002E-05</v>
      </c>
      <c r="R197" s="224">
        <f>Q197*H197</f>
        <v>0.0034499999999999999</v>
      </c>
      <c r="S197" s="224">
        <v>0</v>
      </c>
      <c r="T197" s="22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6" t="s">
        <v>204</v>
      </c>
      <c r="AT197" s="226" t="s">
        <v>125</v>
      </c>
      <c r="AU197" s="226" t="s">
        <v>85</v>
      </c>
      <c r="AY197" s="16" t="s">
        <v>123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6" t="s">
        <v>83</v>
      </c>
      <c r="BK197" s="227">
        <f>ROUND(I197*H197,2)</f>
        <v>0</v>
      </c>
      <c r="BL197" s="16" t="s">
        <v>204</v>
      </c>
      <c r="BM197" s="226" t="s">
        <v>273</v>
      </c>
    </row>
    <row r="198" s="2" customFormat="1" ht="24.15" customHeight="1">
      <c r="A198" s="37"/>
      <c r="B198" s="38"/>
      <c r="C198" s="251" t="s">
        <v>274</v>
      </c>
      <c r="D198" s="251" t="s">
        <v>186</v>
      </c>
      <c r="E198" s="252" t="s">
        <v>275</v>
      </c>
      <c r="F198" s="253" t="s">
        <v>276</v>
      </c>
      <c r="G198" s="254" t="s">
        <v>128</v>
      </c>
      <c r="H198" s="255">
        <v>70.207999999999998</v>
      </c>
      <c r="I198" s="256"/>
      <c r="J198" s="257">
        <f>ROUND(I198*H198,2)</f>
        <v>0</v>
      </c>
      <c r="K198" s="258"/>
      <c r="L198" s="259"/>
      <c r="M198" s="260" t="s">
        <v>1</v>
      </c>
      <c r="N198" s="261" t="s">
        <v>40</v>
      </c>
      <c r="O198" s="90"/>
      <c r="P198" s="224">
        <f>O198*H198</f>
        <v>0</v>
      </c>
      <c r="Q198" s="224">
        <v>0.00158</v>
      </c>
      <c r="R198" s="224">
        <f>Q198*H198</f>
        <v>0.11092864</v>
      </c>
      <c r="S198" s="224">
        <v>0</v>
      </c>
      <c r="T198" s="22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6" t="s">
        <v>277</v>
      </c>
      <c r="AT198" s="226" t="s">
        <v>186</v>
      </c>
      <c r="AU198" s="226" t="s">
        <v>85</v>
      </c>
      <c r="AY198" s="16" t="s">
        <v>123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83</v>
      </c>
      <c r="BK198" s="227">
        <f>ROUND(I198*H198,2)</f>
        <v>0</v>
      </c>
      <c r="BL198" s="16" t="s">
        <v>204</v>
      </c>
      <c r="BM198" s="226" t="s">
        <v>278</v>
      </c>
    </row>
    <row r="199" s="13" customFormat="1">
      <c r="A199" s="13"/>
      <c r="B199" s="228"/>
      <c r="C199" s="229"/>
      <c r="D199" s="230" t="s">
        <v>131</v>
      </c>
      <c r="E199" s="229"/>
      <c r="F199" s="232" t="s">
        <v>279</v>
      </c>
      <c r="G199" s="229"/>
      <c r="H199" s="233">
        <v>70.207999999999998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131</v>
      </c>
      <c r="AU199" s="239" t="s">
        <v>85</v>
      </c>
      <c r="AV199" s="13" t="s">
        <v>85</v>
      </c>
      <c r="AW199" s="13" t="s">
        <v>4</v>
      </c>
      <c r="AX199" s="13" t="s">
        <v>83</v>
      </c>
      <c r="AY199" s="239" t="s">
        <v>123</v>
      </c>
    </row>
    <row r="200" s="12" customFormat="1" ht="22.8" customHeight="1">
      <c r="A200" s="12"/>
      <c r="B200" s="198"/>
      <c r="C200" s="199"/>
      <c r="D200" s="200" t="s">
        <v>74</v>
      </c>
      <c r="E200" s="212" t="s">
        <v>280</v>
      </c>
      <c r="F200" s="212" t="s">
        <v>281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P201</f>
        <v>0</v>
      </c>
      <c r="Q200" s="206"/>
      <c r="R200" s="207">
        <f>R201</f>
        <v>0</v>
      </c>
      <c r="S200" s="206"/>
      <c r="T200" s="208">
        <f>T201</f>
        <v>0.021999999999999999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85</v>
      </c>
      <c r="AT200" s="210" t="s">
        <v>74</v>
      </c>
      <c r="AU200" s="210" t="s">
        <v>83</v>
      </c>
      <c r="AY200" s="209" t="s">
        <v>123</v>
      </c>
      <c r="BK200" s="211">
        <f>BK201</f>
        <v>0</v>
      </c>
    </row>
    <row r="201" s="2" customFormat="1" ht="16.5" customHeight="1">
      <c r="A201" s="37"/>
      <c r="B201" s="38"/>
      <c r="C201" s="214" t="s">
        <v>282</v>
      </c>
      <c r="D201" s="214" t="s">
        <v>125</v>
      </c>
      <c r="E201" s="215" t="s">
        <v>283</v>
      </c>
      <c r="F201" s="216" t="s">
        <v>284</v>
      </c>
      <c r="G201" s="217" t="s">
        <v>285</v>
      </c>
      <c r="H201" s="218">
        <v>1</v>
      </c>
      <c r="I201" s="219"/>
      <c r="J201" s="220">
        <f>ROUND(I201*H201,2)</f>
        <v>0</v>
      </c>
      <c r="K201" s="221"/>
      <c r="L201" s="43"/>
      <c r="M201" s="222" t="s">
        <v>1</v>
      </c>
      <c r="N201" s="223" t="s">
        <v>40</v>
      </c>
      <c r="O201" s="90"/>
      <c r="P201" s="224">
        <f>O201*H201</f>
        <v>0</v>
      </c>
      <c r="Q201" s="224">
        <v>0</v>
      </c>
      <c r="R201" s="224">
        <f>Q201*H201</f>
        <v>0</v>
      </c>
      <c r="S201" s="224">
        <v>0.021999999999999999</v>
      </c>
      <c r="T201" s="225">
        <f>S201*H201</f>
        <v>0.021999999999999999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6" t="s">
        <v>204</v>
      </c>
      <c r="AT201" s="226" t="s">
        <v>125</v>
      </c>
      <c r="AU201" s="226" t="s">
        <v>85</v>
      </c>
      <c r="AY201" s="16" t="s">
        <v>123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83</v>
      </c>
      <c r="BK201" s="227">
        <f>ROUND(I201*H201,2)</f>
        <v>0</v>
      </c>
      <c r="BL201" s="16" t="s">
        <v>204</v>
      </c>
      <c r="BM201" s="226" t="s">
        <v>286</v>
      </c>
    </row>
    <row r="202" s="12" customFormat="1" ht="25.92" customHeight="1">
      <c r="A202" s="12"/>
      <c r="B202" s="198"/>
      <c r="C202" s="199"/>
      <c r="D202" s="200" t="s">
        <v>74</v>
      </c>
      <c r="E202" s="201" t="s">
        <v>287</v>
      </c>
      <c r="F202" s="201" t="s">
        <v>288</v>
      </c>
      <c r="G202" s="199"/>
      <c r="H202" s="199"/>
      <c r="I202" s="202"/>
      <c r="J202" s="203">
        <f>BK202</f>
        <v>0</v>
      </c>
      <c r="K202" s="199"/>
      <c r="L202" s="204"/>
      <c r="M202" s="205"/>
      <c r="N202" s="206"/>
      <c r="O202" s="206"/>
      <c r="P202" s="207">
        <f>P203+P205+P207</f>
        <v>0</v>
      </c>
      <c r="Q202" s="206"/>
      <c r="R202" s="207">
        <f>R203+R205+R207</f>
        <v>0</v>
      </c>
      <c r="S202" s="206"/>
      <c r="T202" s="208">
        <f>T203+T205+T207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145</v>
      </c>
      <c r="AT202" s="210" t="s">
        <v>74</v>
      </c>
      <c r="AU202" s="210" t="s">
        <v>75</v>
      </c>
      <c r="AY202" s="209" t="s">
        <v>123</v>
      </c>
      <c r="BK202" s="211">
        <f>BK203+BK205+BK207</f>
        <v>0</v>
      </c>
    </row>
    <row r="203" s="12" customFormat="1" ht="22.8" customHeight="1">
      <c r="A203" s="12"/>
      <c r="B203" s="198"/>
      <c r="C203" s="199"/>
      <c r="D203" s="200" t="s">
        <v>74</v>
      </c>
      <c r="E203" s="212" t="s">
        <v>289</v>
      </c>
      <c r="F203" s="212" t="s">
        <v>290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P204</f>
        <v>0</v>
      </c>
      <c r="Q203" s="206"/>
      <c r="R203" s="207">
        <f>R204</f>
        <v>0</v>
      </c>
      <c r="S203" s="206"/>
      <c r="T203" s="208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145</v>
      </c>
      <c r="AT203" s="210" t="s">
        <v>74</v>
      </c>
      <c r="AU203" s="210" t="s">
        <v>83</v>
      </c>
      <c r="AY203" s="209" t="s">
        <v>123</v>
      </c>
      <c r="BK203" s="211">
        <f>BK204</f>
        <v>0</v>
      </c>
    </row>
    <row r="204" s="2" customFormat="1" ht="16.5" customHeight="1">
      <c r="A204" s="37"/>
      <c r="B204" s="38"/>
      <c r="C204" s="214" t="s">
        <v>291</v>
      </c>
      <c r="D204" s="214" t="s">
        <v>125</v>
      </c>
      <c r="E204" s="215" t="s">
        <v>292</v>
      </c>
      <c r="F204" s="216" t="s">
        <v>293</v>
      </c>
      <c r="G204" s="217" t="s">
        <v>285</v>
      </c>
      <c r="H204" s="218">
        <v>1</v>
      </c>
      <c r="I204" s="219"/>
      <c r="J204" s="220">
        <f>ROUND(I204*H204,2)</f>
        <v>0</v>
      </c>
      <c r="K204" s="221"/>
      <c r="L204" s="43"/>
      <c r="M204" s="222" t="s">
        <v>1</v>
      </c>
      <c r="N204" s="223" t="s">
        <v>40</v>
      </c>
      <c r="O204" s="90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6" t="s">
        <v>294</v>
      </c>
      <c r="AT204" s="226" t="s">
        <v>125</v>
      </c>
      <c r="AU204" s="226" t="s">
        <v>85</v>
      </c>
      <c r="AY204" s="16" t="s">
        <v>123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6" t="s">
        <v>83</v>
      </c>
      <c r="BK204" s="227">
        <f>ROUND(I204*H204,2)</f>
        <v>0</v>
      </c>
      <c r="BL204" s="16" t="s">
        <v>294</v>
      </c>
      <c r="BM204" s="226" t="s">
        <v>295</v>
      </c>
    </row>
    <row r="205" s="12" customFormat="1" ht="22.8" customHeight="1">
      <c r="A205" s="12"/>
      <c r="B205" s="198"/>
      <c r="C205" s="199"/>
      <c r="D205" s="200" t="s">
        <v>74</v>
      </c>
      <c r="E205" s="212" t="s">
        <v>296</v>
      </c>
      <c r="F205" s="212" t="s">
        <v>297</v>
      </c>
      <c r="G205" s="199"/>
      <c r="H205" s="199"/>
      <c r="I205" s="202"/>
      <c r="J205" s="213">
        <f>BK205</f>
        <v>0</v>
      </c>
      <c r="K205" s="199"/>
      <c r="L205" s="204"/>
      <c r="M205" s="205"/>
      <c r="N205" s="206"/>
      <c r="O205" s="206"/>
      <c r="P205" s="207">
        <f>P206</f>
        <v>0</v>
      </c>
      <c r="Q205" s="206"/>
      <c r="R205" s="207">
        <f>R206</f>
        <v>0</v>
      </c>
      <c r="S205" s="206"/>
      <c r="T205" s="208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145</v>
      </c>
      <c r="AT205" s="210" t="s">
        <v>74</v>
      </c>
      <c r="AU205" s="210" t="s">
        <v>83</v>
      </c>
      <c r="AY205" s="209" t="s">
        <v>123</v>
      </c>
      <c r="BK205" s="211">
        <f>BK206</f>
        <v>0</v>
      </c>
    </row>
    <row r="206" s="2" customFormat="1" ht="37.8" customHeight="1">
      <c r="A206" s="37"/>
      <c r="B206" s="38"/>
      <c r="C206" s="214" t="s">
        <v>277</v>
      </c>
      <c r="D206" s="214" t="s">
        <v>125</v>
      </c>
      <c r="E206" s="215" t="s">
        <v>298</v>
      </c>
      <c r="F206" s="216" t="s">
        <v>299</v>
      </c>
      <c r="G206" s="217" t="s">
        <v>285</v>
      </c>
      <c r="H206" s="218">
        <v>1</v>
      </c>
      <c r="I206" s="219"/>
      <c r="J206" s="220">
        <f>ROUND(I206*H206,2)</f>
        <v>0</v>
      </c>
      <c r="K206" s="221"/>
      <c r="L206" s="43"/>
      <c r="M206" s="222" t="s">
        <v>1</v>
      </c>
      <c r="N206" s="223" t="s">
        <v>40</v>
      </c>
      <c r="O206" s="90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6" t="s">
        <v>294</v>
      </c>
      <c r="AT206" s="226" t="s">
        <v>125</v>
      </c>
      <c r="AU206" s="226" t="s">
        <v>85</v>
      </c>
      <c r="AY206" s="16" t="s">
        <v>123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6" t="s">
        <v>83</v>
      </c>
      <c r="BK206" s="227">
        <f>ROUND(I206*H206,2)</f>
        <v>0</v>
      </c>
      <c r="BL206" s="16" t="s">
        <v>294</v>
      </c>
      <c r="BM206" s="226" t="s">
        <v>300</v>
      </c>
    </row>
    <row r="207" s="12" customFormat="1" ht="22.8" customHeight="1">
      <c r="A207" s="12"/>
      <c r="B207" s="198"/>
      <c r="C207" s="199"/>
      <c r="D207" s="200" t="s">
        <v>74</v>
      </c>
      <c r="E207" s="212" t="s">
        <v>301</v>
      </c>
      <c r="F207" s="212" t="s">
        <v>302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SUM(P208:P210)</f>
        <v>0</v>
      </c>
      <c r="Q207" s="206"/>
      <c r="R207" s="207">
        <f>SUM(R208:R210)</f>
        <v>0</v>
      </c>
      <c r="S207" s="206"/>
      <c r="T207" s="208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145</v>
      </c>
      <c r="AT207" s="210" t="s">
        <v>74</v>
      </c>
      <c r="AU207" s="210" t="s">
        <v>83</v>
      </c>
      <c r="AY207" s="209" t="s">
        <v>123</v>
      </c>
      <c r="BK207" s="211">
        <f>SUM(BK208:BK210)</f>
        <v>0</v>
      </c>
    </row>
    <row r="208" s="2" customFormat="1" ht="16.5" customHeight="1">
      <c r="A208" s="37"/>
      <c r="B208" s="38"/>
      <c r="C208" s="214" t="s">
        <v>303</v>
      </c>
      <c r="D208" s="214" t="s">
        <v>125</v>
      </c>
      <c r="E208" s="215" t="s">
        <v>304</v>
      </c>
      <c r="F208" s="216" t="s">
        <v>305</v>
      </c>
      <c r="G208" s="217" t="s">
        <v>285</v>
      </c>
      <c r="H208" s="218">
        <v>1</v>
      </c>
      <c r="I208" s="219"/>
      <c r="J208" s="220">
        <f>ROUND(I208*H208,2)</f>
        <v>0</v>
      </c>
      <c r="K208" s="221"/>
      <c r="L208" s="43"/>
      <c r="M208" s="222" t="s">
        <v>1</v>
      </c>
      <c r="N208" s="223" t="s">
        <v>40</v>
      </c>
      <c r="O208" s="90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6" t="s">
        <v>294</v>
      </c>
      <c r="AT208" s="226" t="s">
        <v>125</v>
      </c>
      <c r="AU208" s="226" t="s">
        <v>85</v>
      </c>
      <c r="AY208" s="16" t="s">
        <v>123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83</v>
      </c>
      <c r="BK208" s="227">
        <f>ROUND(I208*H208,2)</f>
        <v>0</v>
      </c>
      <c r="BL208" s="16" t="s">
        <v>294</v>
      </c>
      <c r="BM208" s="226" t="s">
        <v>306</v>
      </c>
    </row>
    <row r="209" s="2" customFormat="1" ht="24.15" customHeight="1">
      <c r="A209" s="37"/>
      <c r="B209" s="38"/>
      <c r="C209" s="214" t="s">
        <v>307</v>
      </c>
      <c r="D209" s="214" t="s">
        <v>125</v>
      </c>
      <c r="E209" s="215" t="s">
        <v>308</v>
      </c>
      <c r="F209" s="216" t="s">
        <v>309</v>
      </c>
      <c r="G209" s="217" t="s">
        <v>285</v>
      </c>
      <c r="H209" s="218">
        <v>1</v>
      </c>
      <c r="I209" s="219"/>
      <c r="J209" s="220">
        <f>ROUND(I209*H209,2)</f>
        <v>0</v>
      </c>
      <c r="K209" s="221"/>
      <c r="L209" s="43"/>
      <c r="M209" s="222" t="s">
        <v>1</v>
      </c>
      <c r="N209" s="223" t="s">
        <v>40</v>
      </c>
      <c r="O209" s="90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6" t="s">
        <v>294</v>
      </c>
      <c r="AT209" s="226" t="s">
        <v>125</v>
      </c>
      <c r="AU209" s="226" t="s">
        <v>85</v>
      </c>
      <c r="AY209" s="16" t="s">
        <v>123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83</v>
      </c>
      <c r="BK209" s="227">
        <f>ROUND(I209*H209,2)</f>
        <v>0</v>
      </c>
      <c r="BL209" s="16" t="s">
        <v>294</v>
      </c>
      <c r="BM209" s="226" t="s">
        <v>310</v>
      </c>
    </row>
    <row r="210" s="2" customFormat="1" ht="16.5" customHeight="1">
      <c r="A210" s="37"/>
      <c r="B210" s="38"/>
      <c r="C210" s="214" t="s">
        <v>311</v>
      </c>
      <c r="D210" s="214" t="s">
        <v>125</v>
      </c>
      <c r="E210" s="215" t="s">
        <v>312</v>
      </c>
      <c r="F210" s="216" t="s">
        <v>313</v>
      </c>
      <c r="G210" s="217" t="s">
        <v>285</v>
      </c>
      <c r="H210" s="218">
        <v>1</v>
      </c>
      <c r="I210" s="219"/>
      <c r="J210" s="220">
        <f>ROUND(I210*H210,2)</f>
        <v>0</v>
      </c>
      <c r="K210" s="221"/>
      <c r="L210" s="43"/>
      <c r="M210" s="262" t="s">
        <v>1</v>
      </c>
      <c r="N210" s="263" t="s">
        <v>40</v>
      </c>
      <c r="O210" s="264"/>
      <c r="P210" s="265">
        <f>O210*H210</f>
        <v>0</v>
      </c>
      <c r="Q210" s="265">
        <v>0</v>
      </c>
      <c r="R210" s="265">
        <f>Q210*H210</f>
        <v>0</v>
      </c>
      <c r="S210" s="265">
        <v>0</v>
      </c>
      <c r="T210" s="26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6" t="s">
        <v>294</v>
      </c>
      <c r="AT210" s="226" t="s">
        <v>125</v>
      </c>
      <c r="AU210" s="226" t="s">
        <v>85</v>
      </c>
      <c r="AY210" s="16" t="s">
        <v>123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6" t="s">
        <v>83</v>
      </c>
      <c r="BK210" s="227">
        <f>ROUND(I210*H210,2)</f>
        <v>0</v>
      </c>
      <c r="BL210" s="16" t="s">
        <v>294</v>
      </c>
      <c r="BM210" s="226" t="s">
        <v>314</v>
      </c>
    </row>
    <row r="211" s="2" customFormat="1" ht="6.96" customHeight="1">
      <c r="A211" s="37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43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sheetProtection sheet="1" autoFilter="0" formatColumns="0" formatRows="0" objects="1" scenarios="1" spinCount="100000" saltValue="+gpb1LU3rT5dVW38lA5BpxruTyePGVQheScP+aZy6hKqYuRXylLPuwIN5bYz81hht0tJM0e98CZ7kA5yPBapwQ==" hashValue="JMhJ9JKDpha4nZCx7tHenD6S90WZN/ahfbD5R0AxDcmKMyzitI0q2CoajTo8uSaz+4PxM/maI0vBXjwANKi3yw==" algorithmName="SHA-512" password="CC35"/>
  <autoFilter ref="C129:K21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PC-ZDENEK\Administrator</dc:creator>
  <cp:lastModifiedBy>PC-ZDENEK\Administrator</cp:lastModifiedBy>
  <dcterms:created xsi:type="dcterms:W3CDTF">2025-09-15T12:12:37Z</dcterms:created>
  <dcterms:modified xsi:type="dcterms:W3CDTF">2025-09-15T12:12:38Z</dcterms:modified>
</cp:coreProperties>
</file>